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queryTables/queryTable1.xml" ContentType="application/vnd.openxmlformats-officedocument.spreadsheetml.query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20" yWindow="45" windowWidth="13335" windowHeight="11760"/>
  </bookViews>
  <sheets>
    <sheet name="Sheet1" sheetId="1" r:id="rId1"/>
    <sheet name="Sheet2" sheetId="2" r:id="rId2"/>
    <sheet name="Sheet3" sheetId="3" r:id="rId3"/>
  </sheets>
  <definedNames>
    <definedName name="_xlnm._FilterDatabase" localSheetId="0" hidden="1">Sheet1!$A$1:$FU$176</definedName>
    <definedName name="export__30" localSheetId="0">Sheet1!$A$1:$FU$5</definedName>
  </definedNames>
  <calcPr calcId="145621"/>
</workbook>
</file>

<file path=xl/calcChain.xml><?xml version="1.0" encoding="utf-8"?>
<calcChain xmlns="http://schemas.openxmlformats.org/spreadsheetml/2006/main">
  <c r="P71" i="1" l="1"/>
  <c r="P73" i="1"/>
  <c r="P72" i="1"/>
  <c r="P64" i="1"/>
  <c r="P62" i="1"/>
  <c r="P70" i="1"/>
  <c r="P69" i="1"/>
  <c r="P20" i="1"/>
  <c r="P7" i="1"/>
  <c r="P49" i="1"/>
  <c r="P47" i="1"/>
  <c r="P48" i="1"/>
  <c r="P98" i="1"/>
  <c r="P175" i="1"/>
  <c r="P176" i="1"/>
  <c r="P174" i="1"/>
  <c r="P85" i="1"/>
  <c r="P63" i="1"/>
  <c r="P172" i="1"/>
  <c r="P173" i="1"/>
  <c r="P171" i="1"/>
  <c r="P38" i="1"/>
  <c r="P12" i="1"/>
  <c r="P169" i="1"/>
  <c r="P170" i="1"/>
  <c r="P168" i="1"/>
  <c r="P82" i="1"/>
  <c r="P81" i="1"/>
  <c r="P121" i="1"/>
  <c r="P120" i="1"/>
  <c r="P119" i="1"/>
  <c r="P93" i="1"/>
  <c r="P78" i="1"/>
  <c r="P77" i="1"/>
  <c r="P40" i="1"/>
  <c r="P39" i="1"/>
  <c r="P50" i="1"/>
  <c r="P53" i="1"/>
  <c r="P161" i="1"/>
  <c r="P160" i="1"/>
  <c r="P159" i="1"/>
  <c r="P92" i="1"/>
  <c r="P80" i="1"/>
  <c r="P79" i="1"/>
  <c r="P54" i="1"/>
  <c r="P167" i="1"/>
  <c r="P166" i="1"/>
  <c r="P165" i="1"/>
  <c r="P103" i="1"/>
  <c r="P96" i="1"/>
  <c r="P41" i="1"/>
  <c r="P33" i="1"/>
  <c r="P19" i="1"/>
  <c r="P31" i="1"/>
  <c r="P91" i="1"/>
  <c r="P158" i="1"/>
  <c r="P157" i="1"/>
  <c r="P156" i="1"/>
  <c r="P45" i="1"/>
  <c r="P43" i="1"/>
  <c r="P42" i="1"/>
  <c r="P58" i="1"/>
  <c r="P23" i="1"/>
  <c r="P22" i="1"/>
  <c r="P17" i="1"/>
  <c r="P126" i="1"/>
  <c r="P125" i="1"/>
  <c r="P124" i="1"/>
  <c r="P123" i="1"/>
  <c r="P122" i="1"/>
  <c r="P102" i="1"/>
  <c r="P164" i="1"/>
  <c r="P163" i="1"/>
  <c r="P162" i="1"/>
  <c r="P155" i="1"/>
  <c r="P154" i="1"/>
  <c r="P153" i="1"/>
  <c r="P95" i="1"/>
  <c r="P90" i="1"/>
  <c r="P34" i="1"/>
  <c r="P27" i="1"/>
  <c r="P18" i="1"/>
  <c r="P76" i="1"/>
  <c r="P75" i="1"/>
  <c r="P25" i="1"/>
  <c r="P24" i="1"/>
  <c r="P21" i="1"/>
  <c r="P89" i="1"/>
  <c r="P74" i="1"/>
  <c r="P61" i="1"/>
  <c r="P152" i="1"/>
  <c r="P151" i="1"/>
  <c r="P150" i="1"/>
  <c r="P129" i="1"/>
  <c r="P128" i="1"/>
  <c r="P127" i="1"/>
  <c r="P101" i="1"/>
  <c r="P100" i="1"/>
  <c r="P99" i="1"/>
  <c r="P118" i="1"/>
  <c r="P117" i="1"/>
  <c r="P116" i="1"/>
  <c r="P115" i="1"/>
  <c r="P88" i="1"/>
  <c r="P149" i="1"/>
  <c r="P148" i="1"/>
  <c r="P147" i="1"/>
  <c r="P94" i="1"/>
  <c r="P30" i="1"/>
  <c r="P143" i="1"/>
  <c r="P142" i="1"/>
  <c r="P141" i="1"/>
  <c r="P109" i="1"/>
  <c r="P108" i="1"/>
  <c r="P107" i="1"/>
  <c r="P106" i="1"/>
  <c r="P86" i="1"/>
  <c r="P60" i="1"/>
  <c r="P146" i="1"/>
  <c r="P145" i="1"/>
  <c r="P144" i="1"/>
  <c r="P67" i="1"/>
  <c r="P66" i="1"/>
  <c r="P35" i="1"/>
  <c r="P26" i="1"/>
  <c r="P13" i="1"/>
  <c r="P137" i="1"/>
  <c r="P136" i="1"/>
  <c r="P135" i="1"/>
  <c r="P9" i="1"/>
  <c r="P140" i="1"/>
  <c r="P139" i="1"/>
  <c r="P138" i="1"/>
  <c r="P114" i="1"/>
  <c r="P113" i="1"/>
  <c r="P112" i="1"/>
  <c r="P111" i="1"/>
  <c r="P110" i="1"/>
  <c r="P29" i="1"/>
  <c r="P134" i="1"/>
  <c r="P133" i="1"/>
  <c r="P132" i="1"/>
  <c r="P131" i="1"/>
  <c r="P130" i="1"/>
  <c r="P28" i="1"/>
  <c r="P36" i="1"/>
  <c r="P8" i="1"/>
  <c r="P11" i="1"/>
  <c r="P10" i="1"/>
  <c r="P14" i="1"/>
  <c r="P105" i="1" l="1"/>
  <c r="P104" i="1"/>
  <c r="P97" i="1"/>
  <c r="P87" i="1"/>
  <c r="P84" i="1"/>
  <c r="P83" i="1"/>
  <c r="P68" i="1"/>
  <c r="P65" i="1" l="1"/>
  <c r="P59" i="1" l="1"/>
  <c r="P57" i="1"/>
  <c r="P56" i="1"/>
  <c r="P55" i="1"/>
  <c r="P52" i="1"/>
  <c r="P51" i="1"/>
  <c r="P46" i="1"/>
  <c r="P44" i="1"/>
  <c r="P37" i="1" l="1"/>
  <c r="P32" i="1" l="1"/>
  <c r="P16" i="1"/>
  <c r="P15" i="1"/>
  <c r="P3" i="1"/>
  <c r="P4" i="1"/>
  <c r="P5" i="1"/>
  <c r="P6" i="1"/>
  <c r="P2" i="1"/>
</calcChain>
</file>

<file path=xl/connections.xml><?xml version="1.0" encoding="utf-8"?>
<connections xmlns="http://schemas.openxmlformats.org/spreadsheetml/2006/main">
  <connection id="1" name="export (30)" type="6" refreshedVersion="3" background="1" saveData="1">
    <textPr codePage="65001" sourceFile="C:\Users\User\Downloads\export (30).csv" decimal="," thousands=" " qualifier="singleQuote">
      <textFields count="173">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s>
    </textPr>
  </connection>
</connections>
</file>

<file path=xl/sharedStrings.xml><?xml version="1.0" encoding="utf-8"?>
<sst xmlns="http://schemas.openxmlformats.org/spreadsheetml/2006/main" count="3981" uniqueCount="904">
  <si>
    <t>Kategorija</t>
  </si>
  <si>
    <t>Grupa</t>
  </si>
  <si>
    <t>Apakšgrupa</t>
  </si>
  <si>
    <t>Preces nosaukums 1</t>
  </si>
  <si>
    <t>Kods 1</t>
  </si>
  <si>
    <t>Kods 2</t>
  </si>
  <si>
    <t>Kods 3</t>
  </si>
  <si>
    <t>Kods 4</t>
  </si>
  <si>
    <t>Kods 5</t>
  </si>
  <si>
    <t>Bar-code</t>
  </si>
  <si>
    <t>Ražotājs</t>
  </si>
  <si>
    <t>Ražotājs (dropdown)</t>
  </si>
  <si>
    <t>Preces garantija (mēneši)</t>
  </si>
  <si>
    <t>Preces mērvienība</t>
  </si>
  <si>
    <t>Peļņas % vai cena (bez PVN) (P/C)</t>
  </si>
  <si>
    <t>Preces pārdošanas cena (bez PVN)</t>
  </si>
  <si>
    <t>Akcijas atlaide %</t>
  </si>
  <si>
    <t>Ir akcija? (T/F)</t>
  </si>
  <si>
    <t>Redzama internet veikalā (T/F)</t>
  </si>
  <si>
    <t>Redzama internet veikalā 2</t>
  </si>
  <si>
    <t>Redzama internet veikalā 3</t>
  </si>
  <si>
    <t>Redzama internet veikalā 4</t>
  </si>
  <si>
    <t>Preces apraksts</t>
  </si>
  <si>
    <t>Garums</t>
  </si>
  <si>
    <t>Platums</t>
  </si>
  <si>
    <t>Augstums</t>
  </si>
  <si>
    <t>Preces svars</t>
  </si>
  <si>
    <t>Sērijas nr. (T/F)</t>
  </si>
  <si>
    <t>Redzams klienta XML (T/F)</t>
  </si>
  <si>
    <t>Piegādātājs 1</t>
  </si>
  <si>
    <t>Piegādātājs 2</t>
  </si>
  <si>
    <t>Piegādātājs 3</t>
  </si>
  <si>
    <t>Piegādātājs 4</t>
  </si>
  <si>
    <t>Piegādātājs 5</t>
  </si>
  <si>
    <t>Alternatīvās apakšgrupas</t>
  </si>
  <si>
    <t>Centrālā noliktava (min)</t>
  </si>
  <si>
    <t>Centrālā noliktava (step)</t>
  </si>
  <si>
    <t>Veikals - Rīga, Maskavas (min)</t>
  </si>
  <si>
    <t>Veikals - Rīga, Maskavas (step)</t>
  </si>
  <si>
    <t>Veikals - Rīga, Duntes (min)</t>
  </si>
  <si>
    <t>Veikals - Rīga, Duntes (step)</t>
  </si>
  <si>
    <t>Maskavas serv. pašliet. (min)</t>
  </si>
  <si>
    <t>Maskavas serv. pašliet. (step)</t>
  </si>
  <si>
    <t>Maskavas veikals, nav (min)</t>
  </si>
  <si>
    <t>Maskavas veikals, nav (step)</t>
  </si>
  <si>
    <t>Defektīvās preces (min)</t>
  </si>
  <si>
    <t>Defektīvās preces (step)</t>
  </si>
  <si>
    <t>Noma (min)</t>
  </si>
  <si>
    <t>Noma (step)</t>
  </si>
  <si>
    <t>Andrejs (min)</t>
  </si>
  <si>
    <t>Andrejs (step)</t>
  </si>
  <si>
    <t>Duntes serv. pašliet. (min)</t>
  </si>
  <si>
    <t>Duntes serv. pašliet. (step)</t>
  </si>
  <si>
    <t>Duntes veikals, nav (min)</t>
  </si>
  <si>
    <t>Duntes veikals, nav (step)</t>
  </si>
  <si>
    <t>Centrālā noliktava, nav (min)</t>
  </si>
  <si>
    <t>Centrālā noliktava, nav (step)</t>
  </si>
  <si>
    <t>Serviss - Maskavas tirdz. (min)</t>
  </si>
  <si>
    <t>Serviss - Maskavas tirdz. (step)</t>
  </si>
  <si>
    <t>Serviss - Duntes tirdz. (min)</t>
  </si>
  <si>
    <t>Serviss - Duntes tirdz. (step)</t>
  </si>
  <si>
    <t>Duntes veik. pašliet. (min)</t>
  </si>
  <si>
    <t>Duntes veik. pašliet. (step)</t>
  </si>
  <si>
    <t>Maskavas veik. pašliet. (min)</t>
  </si>
  <si>
    <t>Maskavas veik. pašliet. (step)</t>
  </si>
  <si>
    <t>Interneta veikals (min)</t>
  </si>
  <si>
    <t>Interneta veikals (step)</t>
  </si>
  <si>
    <t>Serviss - Kirills Hamandi (min)</t>
  </si>
  <si>
    <t>Serviss - Kirills Hamandi (step)</t>
  </si>
  <si>
    <t>Noliktava (min)</t>
  </si>
  <si>
    <t>Noliktava (step)</t>
  </si>
  <si>
    <t>all_pamatkrasa</t>
  </si>
  <si>
    <t>v_dst</t>
  </si>
  <si>
    <t>v_dsrt</t>
  </si>
  <si>
    <t>zs_slepju_tips</t>
  </si>
  <si>
    <t>v_vss</t>
  </si>
  <si>
    <t>v_pri</t>
  </si>
  <si>
    <t>all_materials</t>
  </si>
  <si>
    <t>all_garums</t>
  </si>
  <si>
    <t>all_diametrs</t>
  </si>
  <si>
    <t>v_vstips</t>
  </si>
  <si>
    <t>v_vgtips</t>
  </si>
  <si>
    <t>all_btips</t>
  </si>
  <si>
    <t>all_bstandarts</t>
  </si>
  <si>
    <t>v_gbi</t>
  </si>
  <si>
    <t>v_gbs</t>
  </si>
  <si>
    <t>v_vtsv</t>
  </si>
  <si>
    <t>v_cvp</t>
  </si>
  <si>
    <t>all_tilpums</t>
  </si>
  <si>
    <t>v_pivn</t>
  </si>
  <si>
    <t>v_termopudele</t>
  </si>
  <si>
    <t>v_ktrositem</t>
  </si>
  <si>
    <t>v_ktapvalkiem</t>
  </si>
  <si>
    <t>v_dsstandarts</t>
  </si>
  <si>
    <t>v_bdri</t>
  </si>
  <si>
    <t>v_kbparedzets</t>
  </si>
  <si>
    <t>v_prieksa_aizmugure</t>
  </si>
  <si>
    <t>v_atrumu_skaits</t>
  </si>
  <si>
    <t>v_pedalutips</t>
  </si>
  <si>
    <t>all_izmers</t>
  </si>
  <si>
    <t>all_sezona</t>
  </si>
  <si>
    <t>all_dzimums</t>
  </si>
  <si>
    <t>all_pieauguso_bernu</t>
  </si>
  <si>
    <t>v_vctips</t>
  </si>
  <si>
    <t>v_vcspilventini</t>
  </si>
  <si>
    <t>v_ar_lencem</t>
  </si>
  <si>
    <t>v_ar_pamperi</t>
  </si>
  <si>
    <t>v_kompresijas_zekes</t>
  </si>
  <si>
    <t>v_izsas_garas</t>
  </si>
  <si>
    <t>v_gps_atbalsts</t>
  </si>
  <si>
    <t>v_ar_vadu_bezvadu</t>
  </si>
  <si>
    <t>v_kadences_sensors</t>
  </si>
  <si>
    <t>v_kadam_velosipedam</t>
  </si>
  <si>
    <t>all_labais_kreisais</t>
  </si>
  <si>
    <t>v_parsledzeja_roktura_tips</t>
  </si>
  <si>
    <t>v_lockout</t>
  </si>
  <si>
    <t>v_amortizators</t>
  </si>
  <si>
    <t>v_trosite_augsas_apaksas</t>
  </si>
  <si>
    <t>all_augstums</t>
  </si>
  <si>
    <t>v_ergonomisks</t>
  </si>
  <si>
    <t>v_kodeta_josta</t>
  </si>
  <si>
    <t>v_velokiveres_tips</t>
  </si>
  <si>
    <t>v_shimano_grupa</t>
  </si>
  <si>
    <t>v_spieku_skaits</t>
  </si>
  <si>
    <t>v_rumbas_tips</t>
  </si>
  <si>
    <t>all_max_noslodze</t>
  </si>
  <si>
    <t>all_novietojums</t>
  </si>
  <si>
    <t>v_uzladejams_usb</t>
  </si>
  <si>
    <t>v_sasledzeja_tips</t>
  </si>
  <si>
    <t>v_ellas_smervielas</t>
  </si>
  <si>
    <t>v_vpt</t>
  </si>
  <si>
    <t>v_max_spiediens</t>
  </si>
  <si>
    <t>v_ekscentrs</t>
  </si>
  <si>
    <t>v_pkg</t>
  </si>
  <si>
    <t>v_vkt</t>
  </si>
  <si>
    <t>v_mainams_lenkis</t>
  </si>
  <si>
    <t>v_ds_diametrs</t>
  </si>
  <si>
    <t>v_vrt</t>
  </si>
  <si>
    <t>v_veids</t>
  </si>
  <si>
    <t>v_vgarums</t>
  </si>
  <si>
    <t>v_brivrumba_kasete</t>
  </si>
  <si>
    <t>all_vecums</t>
  </si>
  <si>
    <t>all_augums</t>
  </si>
  <si>
    <t>v_vibremzes</t>
  </si>
  <si>
    <t>all_platums</t>
  </si>
  <si>
    <t>v_zobrata_zobu_skaits</t>
  </si>
  <si>
    <t>v_pulsfunkcija</t>
  </si>
  <si>
    <t>v_vkminplmil</t>
  </si>
  <si>
    <t>v_vkmaxplmil</t>
  </si>
  <si>
    <t>v_vkminplcol</t>
  </si>
  <si>
    <t>v_vkmaxplcol</t>
  </si>
  <si>
    <t>v_apsv</t>
  </si>
  <si>
    <t>zs_slepju_pamatnes_tips</t>
  </si>
  <si>
    <t>all_stiprinajuma_standarts</t>
  </si>
  <si>
    <t>all_pielietojums</t>
  </si>
  <si>
    <t>all_serde</t>
  </si>
  <si>
    <t>all_virsmas_tips</t>
  </si>
  <si>
    <t>all_forma</t>
  </si>
  <si>
    <t>all_sanu_mala</t>
  </si>
  <si>
    <t>all_pieg-gaisa-temp</t>
  </si>
  <si>
    <t>zs_piem-sniega-temp</t>
  </si>
  <si>
    <t>all_biezums</t>
  </si>
  <si>
    <t>b_kimono_tips</t>
  </si>
  <si>
    <t>t_gmtips</t>
  </si>
  <si>
    <t>all_siltinajums</t>
  </si>
  <si>
    <t>t_teltips</t>
  </si>
  <si>
    <t>all_vietu_skaits</t>
  </si>
  <si>
    <t>all_mitrumizturiba</t>
  </si>
  <si>
    <t>all_arejais_materials</t>
  </si>
  <si>
    <t>all_ieksejais_materials</t>
  </si>
  <si>
    <t>all_gridas_materials</t>
  </si>
  <si>
    <t>all_komtemperatura</t>
  </si>
  <si>
    <t>all_tips</t>
  </si>
  <si>
    <t>Tūrisma inventārs</t>
  </si>
  <si>
    <t>GANK20603</t>
  </si>
  <si>
    <t>gab.</t>
  </si>
  <si>
    <t>F</t>
  </si>
  <si>
    <t>GANDRS SIA</t>
  </si>
  <si>
    <t>Cenu līmenis Lielie vairumnieki - Velo</t>
  </si>
  <si>
    <t>Cenu līmenis BudoShop - Treneri</t>
  </si>
  <si>
    <t>Cenu līmenis Mazie vairumnieki - Velo</t>
  </si>
  <si>
    <t>Cenu līmenis Interneta veikali</t>
  </si>
  <si>
    <t>C</t>
  </si>
  <si>
    <t>GANK20601</t>
  </si>
  <si>
    <t>GANK20602</t>
  </si>
  <si>
    <t>K20604</t>
  </si>
  <si>
    <t>GANK20604</t>
  </si>
  <si>
    <t>GANK20605</t>
  </si>
  <si>
    <t>K20601</t>
  </si>
  <si>
    <t>K20602</t>
  </si>
  <si>
    <t>K20603</t>
  </si>
  <si>
    <t>K20605</t>
  </si>
  <si>
    <t>Ūdens drošie maisi un iepakojumi</t>
  </si>
  <si>
    <t>Ūdens drošie maisi, iepakojumi un to piederumi</t>
  </si>
  <si>
    <t>ORTLIEB</t>
  </si>
  <si>
    <t>T</t>
  </si>
  <si>
    <t>oranža</t>
  </si>
  <si>
    <t>pelēka</t>
  </si>
  <si>
    <t>zaļa</t>
  </si>
  <si>
    <t>zila</t>
  </si>
  <si>
    <t>PS 10 - Neilons, PU pārklājums</t>
  </si>
  <si>
    <t>26.5</t>
  </si>
  <si>
    <t>83.2</t>
  </si>
  <si>
    <t>42</t>
  </si>
  <si>
    <t>Maisi</t>
  </si>
  <si>
    <t>22L</t>
  </si>
  <si>
    <t>Ūdensdrošais maiss/soma Ortlieb X-Plorer 35 L sarkana</t>
  </si>
  <si>
    <t>GANR17201</t>
  </si>
  <si>
    <t>R17201</t>
  </si>
  <si>
    <t>Ūdensdrošs (IP64) maiss/mugursoma ekspedīcijām vai gariem ceļojumiem. Tam piemīt liela mehāniskā izturība. Maisam ir iestrādāts rokturis, cilpa nostiprināšanai un plecu siksnas ērtākai pārvietošanai, lai to varētu izmantot kā mugursomu. Kompakti sarullējams, kad tukšs.</t>
  </si>
  <si>
    <t>sarkana</t>
  </si>
  <si>
    <t>PD620/PS620C</t>
  </si>
  <si>
    <t>27</t>
  </si>
  <si>
    <t>35L</t>
  </si>
  <si>
    <t>83</t>
  </si>
  <si>
    <t>GANF1420</t>
  </si>
  <si>
    <t>F1420</t>
  </si>
  <si>
    <t>Ūdens drošo iepakojumu aksesuāri</t>
  </si>
  <si>
    <t>Stiprinājuma komplekts, kas paredzēts Ortlieb Safe-it ūdens un putekļu drošā iepakojuma nostiprināšanai uz Ultimate velosomas augšdaļas (vāka). Piemērots Safe-it iepakojumam izmērā no S līdz XXL.Saderīgs ar visiem Ultimate modeļiem (izņemot Ultimate Compact). Komplektā 4 stiprinājuma āķi, aprīkoti ar elastīgu auklu.</t>
  </si>
  <si>
    <t>Piederumi</t>
  </si>
  <si>
    <t>GANF1453</t>
  </si>
  <si>
    <t>F1453</t>
  </si>
  <si>
    <t>Rotējošs un viegli lietojams stūres stiprinājums, kas paredzēts Ortlieb Smartphone-Case (D2601) stiprināšanai uz stūres vai stūres iznesuma (ar diametru līdz 34.9 mm).</t>
  </si>
  <si>
    <t>GAN901</t>
  </si>
  <si>
    <t>AQUAPAC</t>
  </si>
  <si>
    <t>GAN900</t>
  </si>
  <si>
    <t>Ūdensdroši un gaisu necaurlaidoši ielāpi, kas, piedzīvojumu laikā, ļaus ērti un ātri salabot ne vien pārdurtu vai sagrieztu Aquapac ūdensdrošo iepakojumu, bet arī telti, nojumes, ūdensdrošo ekipējumu u.c. Tie acumirklī cieši noslēdz un izolē vīles, plīsumus un caurumus, tie novērš plīsušu vietu tālāku izplešanos un darbojas kā abrazīvi izturīgs aizsargs vietās, kas pakļautas lielam nolietojumam. Lietošana: Notīriet un izžāvējiet bojāto vietu, izgrieziet ielāpu nepieciešamajā izmērā un piespiežot nogludiniet pār bojāto vietu. Ja nepieciešams, atkārtojiet šo darbību arī no iekšpuses. Unikālie kompozītmateriāli stiepjas un atjaunojas, absorbējot spēku, kas parastiem labošanas līdzekļiem izraisa neveiksmi. &lt;/br&gt;&lt;/br&gt;Perfekti piemērots: brezentam (canvas), neoprēnam, neilonam, PU, gumijai, TPU. &lt;/br&gt;NAV piemērots: PVZ, vinilam. Izmēri: 100 mm x 155 mm x 2 mm.&lt;/br&gt;Ūdensizturība: IPX8 - pasargā no ūdens gara perioda iemērkšanā zem spiediena (piemērots iemērkšanai uz periodu 30 minūtes 5 metru dziļumā).</t>
  </si>
  <si>
    <t>Ūdensdroši un gaisu necaurlaidoši caurspīdīgi ielāpi, kas, piedzīvojumu laikā, ļaus ērti un ātri salabot ne vien pārdurtu vai sagrieztu Aquapac ūdensdrošo iepakojumu, bet arī telti, nojumes, ūdensdrošo ekipējumu u.c. Tie acumirklī cieši noslēdz un izolē vīles, plīsumus un caurumus, tie novērš plīsušu vietu tālāku izplešanos un darbojas kā abrazīvi izturīgs aizsargs vietās, kas pakļautas lielam nolietojumam. Lietošana: Notīriet un izžāvējiet bojāto vietu, izgrieziet ielāpu nepieciešamajā izmērā un piespiežot nogludiniet pār bojāto vietu. Ja nepieciešams, atkārtojiet šo darbību arī no iekšpuses. Unikālie kompozītmateriāli stiepjas un atjaunojas, absorbējot spēku, kas parastiem labošanas līdzekļiem izraisa neveiksmi. &lt;/br&gt;PIEMĒROTS: PVC un vinila materiāliem.&lt;/br&gt;NAV piemērots: brezentam (canvas), neoprēnam, neilonam, PU, gumijai, TPU.&lt;/br&gt;Izmēri: 35 mm x 35 mm.&lt;/br&gt;Ūdensizturība: IPX8 - pasargā no ūdens gara perioda iemērkšanā zem spiediena (piemērots iemērkšanai uz periodu 30 minūtes 5 metru dziļumā).</t>
  </si>
  <si>
    <t>Austiņas Aquapac 100% Waterproof (W)</t>
  </si>
  <si>
    <t>GAN919</t>
  </si>
  <si>
    <t>Funkcionālas, pilnībā zem ūdens iegremdējamas mūzikas atskaņošanas austiņas. Tās ideāli piemērotas dažādām brīvdabas aktivitātēm - sērfošanai, laivu braucieniem, snorkelēšanai u.c. Tās ļaus tev baudīt mūziku vienmēr un jebkādos laikapstākļos - pat zem ūdens! Komplektā iekļauti 3 dažāda izmēra silikona ausu ieliktņi, lai nodrošinātu pielāgojamību dažāda izmēra ausu kanāliem. Paredzētas lietošanai ar Aquapack 518 MP3 Case iepakojumu, taču darbosies arī ar jebkuru citu iPod, iPhone vai citu MP3 atskaņotāju iepakojumu ar standarta 3.5 mm austiņu kontaktligzdu. Silikona materiāla `ausu cilpām`, lai noturētu austiņas nepieciešamajā pozīcijā. &lt;/br&gt;Frekvenču raksturlīkne: 19Hz - 20KHz. Pilnā pretestība: 32 omi. Audio spiediena līmenis: 100db (1kHz/1Vrms). Ūdensizturība: IPX8 - pasargā no ūdens gara perioda iemērkšanā zem spiediena (piemērots iemērkšanai uz periodu 30 minūtes 5 metru dziļumā). &lt;/br&gt;&lt;/br&gt;BRĪDINĀJUMS!: Lai gan ūdensizturība pārbaudīta 10 m (30ft) dziļumā, austiņas nevajadzētu lietot par 3 m (10ft) lielākā dziļumā, kur spiediens var izraisīt dzirdes bojājumus.&lt;/br&gt;Izmēri: 120 x 165 x 40 mm.</t>
  </si>
  <si>
    <t>GANN4201</t>
  </si>
  <si>
    <t>N4201</t>
  </si>
  <si>
    <t xml:space="preserve">Ūdens caurule, kas piemērota ORTLIEB Water Bag, Water Belt „PET“ pudeļu transformēšanai par dzeršanas sistēmu. Lieliski piemērota jebkurām brīvdabas aktivitātēm. To ir pavisam viegli lietot - vienkārši noņemiet ventili, ielieciet cauruli ūdens rezervuārā un uzskrūvējiet ventili atpakaļ. 85.09 cm garā caurule aprīkota ar bloķējamu iemuti, ko iespējams noņemt, un skrūvējamu korķi.
</t>
  </si>
  <si>
    <t>N30</t>
  </si>
  <si>
    <t>GANN30</t>
  </si>
  <si>
    <t>Ventilis Ortlieb Shower Valve melns (W)</t>
  </si>
  <si>
    <t>Aizdare (ventilis) Ortlieb ūdens rezervuāram.</t>
  </si>
  <si>
    <t>melna</t>
  </si>
  <si>
    <t>GANN24</t>
  </si>
  <si>
    <t>N24</t>
  </si>
  <si>
    <t>GANN46</t>
  </si>
  <si>
    <t>N46</t>
  </si>
  <si>
    <t xml:space="preserve"> </t>
  </si>
  <si>
    <t>PS17L</t>
  </si>
  <si>
    <t>25</t>
  </si>
  <si>
    <t>4L</t>
  </si>
  <si>
    <t>38</t>
  </si>
  <si>
    <t>GANN26</t>
  </si>
  <si>
    <t>N26</t>
  </si>
  <si>
    <t>36</t>
  </si>
  <si>
    <t>44</t>
  </si>
  <si>
    <t>10L</t>
  </si>
  <si>
    <t>GANN12B</t>
  </si>
  <si>
    <t>N12B</t>
  </si>
  <si>
    <t>PD620</t>
  </si>
  <si>
    <t>28</t>
  </si>
  <si>
    <t>14</t>
  </si>
  <si>
    <t>GANN120</t>
  </si>
  <si>
    <t>N120</t>
  </si>
  <si>
    <t>30</t>
  </si>
  <si>
    <t>20L</t>
  </si>
  <si>
    <t>GANN200</t>
  </si>
  <si>
    <t>N200</t>
  </si>
  <si>
    <t>Salokāms konteiners, kas paredzēts mitra vai netīra ekipējuma transportēšanai, iepirkumiem u.c. To ir ērti ielikt automašīnas bagāžniekā, tas ir stabils, izturīgs un viegli tīrāms. Aprīkots ar lencēm nešanai,izgatavots no ūdensnecaurlaidīga un abrazīvi izturīga PD620 poliestera materiāla ar PVC pārklājumu.&lt;/br&gt;&lt;/br&gt;Piezīme:&lt;/br&gt;Nav paredzēts šķidrumu transportēšanai.</t>
  </si>
  <si>
    <t>62</t>
  </si>
  <si>
    <t>50L</t>
  </si>
  <si>
    <t>20</t>
  </si>
  <si>
    <t>GAND09S</t>
  </si>
  <si>
    <t>D09S</t>
  </si>
  <si>
    <t>Money belt - ērta, ūdensizturīga jostas somiņa, kas lieliski piemērota ceļojumiem un dažādām brīvdabas aktivitātēm.Somiņai ir ērti pielāgojama josta (līdz 105 cm) ar klipsējamu sprādzi.Tā pārklāta ar PU pārklājumu un nēsājot atrodas tuvu ķermenim - nauda un svarīgākie dokumenti būs sausumā un drošībā.</t>
  </si>
  <si>
    <t>PS 17 - neilons ar PU (Polyurethane) apstrādi</t>
  </si>
  <si>
    <t>11</t>
  </si>
  <si>
    <t>GANN27</t>
  </si>
  <si>
    <t>N27</t>
  </si>
  <si>
    <t>GANN48</t>
  </si>
  <si>
    <t>N48</t>
  </si>
  <si>
    <t>Ūdens soma. Iespējams savietot kopā ar Katadyn Siphon ūdens filtru.</t>
  </si>
  <si>
    <t>35</t>
  </si>
  <si>
    <t>22</t>
  </si>
  <si>
    <t>Somiņa Ortlieb Money Belt melns (W)</t>
  </si>
  <si>
    <t>Konteiners Ortlieb Foldable Liner 50 L zaļš (W)</t>
  </si>
  <si>
    <t>GANN11G</t>
  </si>
  <si>
    <t>N11G</t>
  </si>
  <si>
    <t>GANN11B</t>
  </si>
  <si>
    <t>N11B</t>
  </si>
  <si>
    <t>24</t>
  </si>
  <si>
    <t>5L</t>
  </si>
  <si>
    <t>12</t>
  </si>
  <si>
    <t>GANN45</t>
  </si>
  <si>
    <t>N45</t>
  </si>
  <si>
    <t>2L</t>
  </si>
  <si>
    <t>GAND19</t>
  </si>
  <si>
    <t>D19</t>
  </si>
  <si>
    <t>Caurspīdīga un izturīga materiāla ūdensdrošais karšu iepakojums, kas pasargās kartes un dokumentus no mitruma, dubļiem, netīrumiem un UV gaismas. Lieliski piemērots pārgājieniem, laivu braucieniem, velobraukšanai un citām aktivitātēm brīvā dabā. Iepakojumu iespējams stiprināt pie mugursomas, vai karināt kaklā. Iepakojumam ir ūdensdroša aizrullējama Velcro līmklipša aizdari, aukliņa kartes karināšanai ap kaklu.</t>
  </si>
  <si>
    <t xml:space="preserve">PF15 - Poliuretāns
</t>
  </si>
  <si>
    <t>50</t>
  </si>
  <si>
    <t>Iepakojums Ortlieb Document Bag A5 (W)</t>
  </si>
  <si>
    <t>GAND02</t>
  </si>
  <si>
    <t>D02</t>
  </si>
  <si>
    <t>Caurspīdīgs, ūdensdrošs dokumentu iepakojums, kas izgatavots no UV aizsargājoša, pret griezumiem izturīga materiāla. Tas pasargās arī no putekļiem un netīrumiem. Piemēroti lietošanai augstās atmosfēras temperatūrās. Piemērots ne vien dokumentiem, bet arī elektroniskām ierīcēm, piemēram, GPS, mobilajiem telefoniem vai MP3 mūzikas atskaņotājiem. Iepakojumam ir ērti lietojama rullējama Velcro līmklipša aizdare.</t>
  </si>
  <si>
    <t>15</t>
  </si>
  <si>
    <t>Iepakojums Ortlieb Document Bag A4 (W)</t>
  </si>
  <si>
    <t>GAND03</t>
  </si>
  <si>
    <t>D03</t>
  </si>
  <si>
    <t>Iepakojums Ortlieb Valuable Bag A5 (W)</t>
  </si>
  <si>
    <t>GAND06S</t>
  </si>
  <si>
    <t>D06S</t>
  </si>
  <si>
    <t>Necaurspīdīgs, ūdensdrošs iepakojums dažādām vērtīgajām lietām, piemēram, mobilajiem telefoniem vai svarīgiem dokumentiem. Iepakojums pasargās lietas no ūdens un netīrumiem. Iepakojumu iespējams karināt kaklā vai valkāt ap gurniem.</t>
  </si>
  <si>
    <t>Iepakojums Aquapac Belt Case (W)</t>
  </si>
  <si>
    <t>GAN828</t>
  </si>
  <si>
    <t>TPU</t>
  </si>
  <si>
    <t>Iepakojums Aquapac Keymaster Case (W)</t>
  </si>
  <si>
    <t>GAN608</t>
  </si>
  <si>
    <t>Kompakts, ērti lietojams ūdensnecaurlaidīgais jostas maks, kas ideāli piemērots dažādām brīvdabas aktivitātēm - pārgājieniem, ceļojumiem, trekingam u.c. Tajā iespējams ērti savietot dažādas vērtīgas lietas - pasi, naudu, kredītkartes u.c. Soma/maks aprīkots ar regulējama garuma jostu. Iepakojums nodrošina aizsardzību arī pret putekļiem, netīrumiem un smiltīm. Visas iepakojuma šuves ir augstfrekvencē formētas, lai veidotu īpaši izturīgu saiti. Patentētais Aquaclip® (īpaši drošs, nerūsējošs, formēts plastmasas blīvējums) aizdares mehānisms ir viegli un ērti atverams un aizverams. Iepakojuma ūdensizturība: IPX8 - pasargā no ūdens gara perioda iemērkšanā zem spiediena (piemērots iemērkšanai uz periodu 30 minūtes 5 metru dziļumā). &lt;/br&gt;Izmēri: 150 x 210 mm (lielākās ievietojamās lietas izmērs: 185 x 265(apkārtmērs) mm).</t>
  </si>
  <si>
    <t>Parocīgs, neliels ūdensnecaurlaidīgais iepakojums dokumentiem, mašīnas atslēgām ar signalizāciju, naudai u.c. nelielām, taču vērtīgām un svarīgām lietām. Caur iepakojumu iespējams lietot visas, iepakojumā ievietoto, ierīču pogas un slēdžus. Ideāli piemērots arī inhalatoriem. Iepakojums nodrošina aizsardzību arī pret putekļiem, netīrumiem un smiltīm. Visas iepakojuma šuves ir augstfrekvencē formētas, lai veidotu īpaši izturīgu saiti. Patentētais Aquaclip® (īpaši drošs, nerūsējošs, formēts plastmasas blīvējums) aizdares mehānisms ir viegli un ērti atverams un aizverams. Iepakojuma ūdensizturība: IPX8 - pasargā no ūdens gara perioda iemērkšanā zem spiediena (piemērots iemērkšanai uz periodu 30 minūtes 5 metru dziļumā). &lt;/br&gt;Izmēri: 85 x 170 mm (lielākās ievietojamās lietas izmērs: 90 x 155(apkārtmērs) mm). Komplektā iekļauta siksniņa.</t>
  </si>
  <si>
    <t>Iepakojums Aquapac Large Whanganui Electronics Case pelēks (W)</t>
  </si>
  <si>
    <t>GAN668</t>
  </si>
  <si>
    <t>Drošs, funkcionāls un ietilpīgs ūdensizturīgais iepakojums dažāda veida elektroniskajām ierīcēm un citām vērtīgām lietām, piemēram, planšetdatoriem (Apple iPad un iPad2, Samsung Galaxy Tab u.c.), dokumentiem, kartēm u.c. Tas ideāli piemērots visdažādākajām brīvdabas aktivitātēm - pārgājieniem, ceļojumiem, atpūtai pludmalē u.c. Caur šo iepakojumu iespējams izmantot visas ierastās ierīces funkcijas, ieskaitot skārienjūtīgo ekrānu (*skārienjūtīgais ekrāns nedarbojas zem ūdens). Tas nodrošina aizsardzību arī pret putekļiem, netīrumiem un smiltīm. Iepakojuma šuves ir augstfrekvencē formētas, lai iegūtu īpaši izturīgu un ciešu saiti. Patentētais Aquaclip® (īpaši drošs, nerūsējošs, formēts plastmasas blīvējums) aizdares mehānisms ir viegli un ērti atverams un aizverams. Iepakojuma ūdensizturība: IPX8 - pasargā no ūdens gara perioda iemērkšanā zem spiediena (piemērots iemērkšanai uz periodu 30 minūtes 5 metru dziļumā). &lt;/br&gt;&lt;/br&gt;Izmēri: 250 x 370 mm (lielākās ievietojamās ierīces izmērs: 295 x 440 (apkārtmērs) mm). Komplektā iekļauta plecu siksna.</t>
  </si>
  <si>
    <t>TPU ar optiski skaidru Lenzflex logu</t>
  </si>
  <si>
    <t>Iepakojums Aquapac Medium Whanganui Electronics Case pelēks (W)</t>
  </si>
  <si>
    <t>GAN658</t>
  </si>
  <si>
    <t>Drošs un funkcionāls ūdensizturīgais iepakojums dažāda veida elektroniskajām ierīcēm, piemēram, Sony Readers un Kindle 3. Tas ideāli piemērots visdažādākajām brīvdabas aktivitātēm - pārgājieniem, ceļojumiem, atpūtai pludmalē u.c. Caur šo iepakojumu iespējams izmantot visas ierastās telefona funkcijas, ieskaitot skārienjūtīgo ekrānu (*skārienjūtīgais ekrāns nedarbojas zem ūdens). Tas nodrošina aizsardzību arī pret putekļiem, netīrumiem un smiltīm. Iepakojuma šuves ir augstfrekvencē formētas, lai iegūtu īpaši izturīgu un ciešu saiti. Patentētais Aquaclip® (īpaši drošs, nerūsējošs, formēts plastmasas blīvējums) aizdares mehānisms ir viegli un ērti atverams un aizverams. Iepakojuma ūdensizturība: IPX8 - pasargā no ūdens gara perioda iemērkšanā zem spiediena (piemērots iemērkšanai uz periodu 30 minūtes 5 metru dziļumā). Izmēri: 150 x 250 mm (lielākās ievietojamās ierīces izmērs: 200 x 265 (apkārtmērs) mm). &lt;/br&gt;&lt;/br&gt;Komplektā iekļauta siksniņa.</t>
  </si>
  <si>
    <t>GAND05S</t>
  </si>
  <si>
    <t>D05S</t>
  </si>
  <si>
    <t>Iepakojums Ortlieb Valuable Bag A6 melna (W)</t>
  </si>
  <si>
    <t>Iepakojums Ortlieb Document Bag A6 (W)</t>
  </si>
  <si>
    <t>GAND01</t>
  </si>
  <si>
    <t>D01</t>
  </si>
  <si>
    <t>Caurspīdīgs, ūdensdrošs dokumentu iepakojums, kas izgatavots no UV aizsargājoša, pret griezumiem izturīga materiāla. Tas pasargās arī no putekļiem un netīrumiem. Piemēroti lietošanai augstās atmosfēras temperatūrās. Piemērots ne vien dokumentiem, bet arī elektroniskām ierīcēm, piemēram, GPS, mobilajiem telefoniem vai MP3 mūzikas atskaņotājiem. Iepakojumam ir ērti lietojama rullējama Velcro līmklipša aizdare un aukla iekāršanai kaklā.</t>
  </si>
  <si>
    <t>Iepakojums Aquapac Trailproof Phone Case (W)</t>
  </si>
  <si>
    <t>GAN080</t>
  </si>
  <si>
    <t>TrailProof™ Phone Case ir universāls un funkcionāls ūdensnecaurlaidīgais iepakojums viedtālruņiem. Tas nodrošina telefona aizsardzību pret putekļiem, dubļiem, smiltīm un ūdeni. Ziplock aizdare cieši un droši noslēdz iepakojumu. Izgatavots no UV izturīga TPU ar optiski skaidru LENZFLEX™ lēcas logu.Iepakojums ļauj sarunāties pa telefonu, izmantot skārienjūtīgo ekrānu un kameru, neizņemot viedtālruni.Komplektā iekļauta karabīne. Lielākie piemērotie viedtālruņu modeļi - iPhone 6s Plus/ 7 Plus, Google Pixel SL, Samsung Galaxy Note. Maksimālais ierīces augstums: 159 mm, maks. apkārtmērs: 175 mm. IPX7 ūdensizturība - pasargā no ūdens īsa perioda iemērkšanā (piemērots iemērkšanai uz periodu 30 minūtes mazāk kā metra dziļumā). Daži viedtālruņi iepakojumā peld, bet daži grimst - pirms lietošanas pārliecinieties par savu ierīci. Kapacitīvie ekrāni zem ūdens nedarbojas, jo ūdens pārtrauc ķēdi, tomēr parasti viedtālruņu kamerai ir iespējams lietot sānu pogas. Apple Touch ID pirkstu nospiedumu funkcija iepakojumā nedarbojas - izmantojiet paroles ievadīšanas opciju.</t>
  </si>
  <si>
    <t>UV izturīgs TPU ar optiski skaidru LENZFLEX™ lēcas logu</t>
  </si>
  <si>
    <t>GAND2141</t>
  </si>
  <si>
    <t>D2141</t>
  </si>
  <si>
    <t>PF15/PS33, Neilons, PU pārklājums</t>
  </si>
  <si>
    <t>18</t>
  </si>
  <si>
    <t>GAND2131</t>
  </si>
  <si>
    <t>D2131</t>
  </si>
  <si>
    <t>GAND2132</t>
  </si>
  <si>
    <t>D2132</t>
  </si>
  <si>
    <t>21</t>
  </si>
  <si>
    <t>GAND2122</t>
  </si>
  <si>
    <t>D2122</t>
  </si>
  <si>
    <t>10</t>
  </si>
  <si>
    <t>GAND2111</t>
  </si>
  <si>
    <t>D2111</t>
  </si>
  <si>
    <t>GAND2112</t>
  </si>
  <si>
    <t>D2112</t>
  </si>
  <si>
    <t>9</t>
  </si>
  <si>
    <t>16</t>
  </si>
  <si>
    <t>GAND25</t>
  </si>
  <si>
    <t>D25</t>
  </si>
  <si>
    <t>PS 17/L/PF 15 - Neilons, PU pārklājums</t>
  </si>
  <si>
    <t>10.2</t>
  </si>
  <si>
    <t>17</t>
  </si>
  <si>
    <t>Iepakojums Aquapac Waterproof Case For Iphone 6 Plus pelēks (W)</t>
  </si>
  <si>
    <t>GAN358</t>
  </si>
  <si>
    <t>Funkcionāls un ļoti ērti lietojams ūdensnecaurlaidīgais iepakojums viedtālruņiem. Tas nodrošinās telefona aizsardzību pret putekļiem, dubļiem, smiltīm, kā arī ūdens. Caur šo ūdensnecaurlaidīgo iepakojumu iespējams izmantot visas ierastās viedtālruņa funkcijas, pateicoties īpašam plastikāta (TPU) materiālam. Caur to iespējams brīvi operēt ar skārienjūtīgo ekrānu, veikt zvanus, dzirdēt, uzņemt video un fotoattēlus.&lt;/br&gt;&lt;/br&gt;*Lielākā daļa telefonu, kas ievietoti šajā iepakojumā, iemesti ūdenī, peldēs pa ūdens virsmu, taču drošā vietā veiciet pārbaudi ar savu telefonu. Iepakojuma šuves ir augstfrekvences formētas, lai nodrošinātu īpaši izturīgu saiti.Patentētais Aquaclip® (īpaši drošs, nerūsējošs, formēts plastmasas blīvējums) aizdares mehānisms ir viegli un ērti atverams un aizverams.Zemūdens fotogrāfijas. Brīdinājums!*: Kapacitīvie skārienjūtīgie ekrāni nedarbojas zem ūdens - ūdens pārrauj ķēdi - tādēļ, lai darbotos ar fotoaparātu zem ūdens, izmantojamas skaļuma pogas.&lt;/br&gt;&lt;/br&gt;- Pirkstu nospiedumu atpazīšanas brīdinājums!: Pirkstu nospiedumu atpazīšanas funkcija, kā piemēram, Apple Touch ID, nedarbosies caur Aquapac iepakojumu - jums jāievada piekļuves kods.&lt;/br&gt;Iepakojums piemērots: 'Fabletiem' ('Phablets') - liela izmēra viedtālruņiem, kā piemēram, iPhone 6 Plus un Nokia Lumia 1520.&lt;/br&gt;Iepakojuma ūdensizturība: IPX8 - pasargā no ūdens gara perioda iemērkšanā zem spiediena (piemērots iemērkšanai uz periodu 30 minūtes 5 metru dziļumā).&lt;/br&gt;&lt;/br&gt;Augstums: 160 mm; Apkārtmērs: 175 mm.</t>
  </si>
  <si>
    <t>TPU ar optiski skaidru LENZFLEX™ lēcas logu</t>
  </si>
  <si>
    <t>Iepakojums Aquapac Saml Bike-Mounted Waterproof Phone Case pelēks (W)</t>
  </si>
  <si>
    <t>GAN350</t>
  </si>
  <si>
    <t>Drošs un funkcionāls uz velosipēda stūres stiprināms ūdensizturīgais iepakojums mobilajiem telefoniem vai GPS ierīcēm - izmanto to, lai uzņemtu video vai izsekotu maršrutam kartē! Iepakojums ir pavisam ērti un viegli piestiprināms - nav nepieciešams izmantot nekādus instrumentus. Pateicoties īpašajam TPU materiālam, caur iepakojumu būs iespējams sarunāties un dzirdēt, turklāt caur to iespējams uzņemt arī video, izmantojot telefona priekšējo kameru (Piezīme: velosipēda stūres stiprinājums neļauj uz iepakojuma izvietot fotoaparāta objektīva logu iepakojuma aizmugurē). Šis iepakojums pasargās viedtālruni no dubļiem un netīrumiem, kā arī no ūdens. Iepakojuma šuves ir augstfrekvencē formētas, lai iegūtu īpaši izturīgu un ciešu saiti. Patentētais Aquaclip® (īpaši drošs, nerūsējošs, formēts plastmasas blīvējums) aizdares mehānisms ir viegli un ērti atverams un aizverams. Lielākā daļa viedtālruņu, kas ievietoti šajā iepakojumā, peldēs pa ūdens virsmu, taču drošā vietā veiciet pārbaudi ar savu telefonu.&lt;/br&gt;&lt;/br&gt;- Pirkstu nospiedumu atpazīšanas brīdinājums!: Pirkstu nospiedumu atpazīšanas funkcija, kā piemēram, Apple Touch ID, nedarbosies caur Aquapac iepakojumu - jums jāievada piekļuves kods.&lt;/br&gt;&lt;/br&gt;Piemērots visiem lielāka izmēra telefoniem, kas neietilpst 110 Mini iepakojumā, ieskaitot lielāko daļu Samsung Galaxy viedtālruņus (nav piemērots fabletiem (phablets), kā piemēram, Nokia Lumia 1520 un iPhone 6 Plus).&lt;/br&gt;Iepakojuma ūdensizturība: IPX8 - pasargā no ūdens gara perioda iemērkšanā zem spiediena (piemērots iemērkšanai uz periodu 30 minūtes 5 metru dziļumā).&lt;/br&gt;&lt;/br&gt;Augstums: 150 mm; Apkārtmērs: 200 mm.</t>
  </si>
  <si>
    <t>Iepakojums Aquapac Mini Bike-Mounted Waterproof Phone Case pelēks (W)</t>
  </si>
  <si>
    <t>GAN110</t>
  </si>
  <si>
    <t>Drošs un funkcionāls uz velosipēda stūres stiprināms ūdensizturīgais iepakojums mobilajiem telefoniem vai GPS ierīcēm. Iepakojums ir pavisam ērti un viegli piestiprināms - nav nepieciešams izmantot nekādus instrumentus. Pateicoties īpašajam TPU materiālam, caur iepakojumu būs iespējams sarunāties un dzirdēt, turklāt caur to iespējams uzņemt arī video, izmantojot telefona priekšējo kameru (Piezīme: velosipēda stūres stiprinājums neļauj uz iepakojuma izvietot fotoaparāta objektīva logu iepakojuma aizmugurē).Šis iepakojums pasargās viedtālruni no dubļiem un netīrumiem, kā arī no ūdens. Iepakojuma šuves ir augstfrekvencē formētas, lai iegūtu īpaši izturīgu un ciešu saiti. Patentētais Aquaclip® (īpaši drošs, nerūsējošs, formēts plastmasas blīvējums) aizdares mehānisms ir viegli un ērti atverams un aizverams.Lielākā daļa viedtālruņu, kas ievietoti šajā iepakojumā, peldēs pa ūdens virsmu, taču drošā vietā veiciet pārbaudi ar savu telefonu.&lt;/br&gt;&lt;/br&gt;- Lipīgs. Brīdinājums!: Daži mobilie telefoni var kļūt visai lipīgi. Mēģiniet telefonu iepakojumā `iekratīt`, ne iespiest, vai `izkratīt` no iepakojuma, nesaspiežot un nevelkot to.&lt;/br&gt;&lt;/br&gt;- Pirkstu nospiedumu atpazīšanas brīdinājums!: Pirkstu nospiedumu atpazīšanas funkcija, kā piemēram, Apple Touch ID, nedarbosies caur Aquapac iepakojumu - jums jāievada piekļuves kods.&lt;/br&gt;Piemērots visiem iPhone telefona modeļiem (izņemot iPhone 6 Plus) un līdzīga izmēra Android telefonu modeļiem.&lt;/br&gt;Iepakojuma ūdensizturība: IPX8 - pasargā no ūdens gara perioda iemērkšanā zem spiediena (piemērots iemērkšanai uz periodu 30 minūtes 5 metru dziļumā).&lt;/br&gt;&lt;/br&gt;Augstums: 140 mm; Apkārtmērs: 155 mm.</t>
  </si>
  <si>
    <t>GAND2201</t>
  </si>
  <si>
    <t>D2201</t>
  </si>
  <si>
    <t>PS36C/PF15 - Izturīgs, ūdensdrošs Cordura materiāls, kas apstrādāts ar PU (Polyurethane) / Caurspīdīgs PU (Polyurethane) materiāls</t>
  </si>
  <si>
    <t>13.5</t>
  </si>
  <si>
    <t>GAND2211</t>
  </si>
  <si>
    <t>D2211</t>
  </si>
  <si>
    <t>25.5</t>
  </si>
  <si>
    <t>Somiņa Ortlieb Smartphone Case (W)</t>
  </si>
  <si>
    <t>GAND2601</t>
  </si>
  <si>
    <t>D2601</t>
  </si>
  <si>
    <t>Ūdensnecaurlaidīgs aizsargājošais iepakojums viedtālruņiem, e-lasītājiem un planšetdatoriem. Tas izgatavots no neilona materiāla ar PU pārklājumu. Iepakojums pārbaudīts saskaņā ar IP67 standartu, kas nodrošina pilnu aizsardzību pret putekļiem un ūdeni 30 minūšu ilgam periodam 1 m dziļumā. Jūtīgās elektroierīces ir droši pasargātas no mitruma, dubļiem, putekļiem un sniega. Iepakojumu iesējams piestiprināt pie apģērba, mugursomas vai glābšanas vestes. Tas aprīkots ar jauno dubultu klipšu aizdares sistēmu, kas droši noslēdz iepakojumu. UV izturīgā augstas caurredzamības PU-plēve ļauj neierobežoti izmantot skārienjūtīgo ekrānu, kameru un balss funkcijas.</t>
  </si>
  <si>
    <t>PS33/PF15</t>
  </si>
  <si>
    <t>7</t>
  </si>
  <si>
    <t>GAN248</t>
  </si>
  <si>
    <t>Uzticams un funkcionāls ūdensizturīgais iepakojums VHF rācijām ar garu antenu un satelīttelefoniem. Tas nodrošinās lielisku ūdensnecaurlaidību un drošību VHF rācijai, lai tu varētu uzturēt sakarus pat visskarbākajos laikapstākļos. Iepakojuma abās pusēs iestrādāti caurspīdīgi `logi`, kas ļauj tos izmantot gan labās, gan kreisās rokas rācijai. Caur iepakojumu iespējams veikt visas ierastās rācijas darbības, tas nerada skaņas vai radio signālu traucējumus. Iepakojums nodrošina aizsardzību arī no putekļiem, netīrumiem un smiltīm. Visas iepakojuma šuves ir augstfrekvencē formētas, lai veidotu īpaši izturīgu saiti. Patentētais Aquaclip® (īpaši drošs, nerūsējošs, formēts plastmasas blīvējums) aizdares mehānisms ir viegli un ērti atverams un aizverams.&lt;/br&gt; Iepakojuma ūdensizturība: IPX8 - pasargā no ūdens gara perioda iemērkšanā zem spiediena (piemērots iemērkšanai uz periodu 30 minūtes 5 metru dziļumā).&lt;/br&gt;&lt;/br&gt;Izmēri: 130 x 430mm (lielākās ievietojamās ierīces izmērs: 255 x 225(apkārtmērs) mm).&lt;/br&gt;Komplektā iekļauta siksniņa.</t>
  </si>
  <si>
    <t>Somiņa Aquapac Large VHF Classic Case pelēks (W)</t>
  </si>
  <si>
    <t>13</t>
  </si>
  <si>
    <t>43</t>
  </si>
  <si>
    <t>Iepakojums MP3 Case pelēks (W)</t>
  </si>
  <si>
    <t>GAN518</t>
  </si>
  <si>
    <t>Funkcionāls un ērti lietojams ūdensizturīgais iepakojums ar elastīgu, regulējamu rokas lenti, kas paredzēts dažādiem mūzikas atskaņotājiem (piemēram, iPod vai iPhone). Tas lieliski piemērots visdažādākajām brīvdabas aktivitātēm - laivu braucieniem, sērfošanai, pārgājieniem, skriešanai u.c. Iepakojums ļaus tev baudīt mūziku visur un jebkādos laikapstākļos - pat zem ūdens, izmantojot Aquapac ūdensizturīgās austiņas. Tas pasargās arī no putekļiem, netīrumiem un smiltīm. Caur šo iepakojumu iespējams brīvi operēt ar visām ierīces funkcijām. Iepakojums aprīkots iebūvētu 3.5 mm kontaktieeju austiņām (pieļauj iPhone 3G/3GS un 4 austiņu lietošanu, iepriekšējām iPhone versijām var būt nepieciešamība lietot adapteri). Caur optiski skaidro Lenzflex logu iespējams uzņemt lieliskus fotouzņēmumus. &lt;/br&gt;&lt;/br&gt;Peldspēja. Brīdinājums!: Daži MP3 atskaņotāji šajā iepakojumā varētu nepeldēt pa ūdens virsmu - vispirms pārbaudiet!&lt;/br&gt;&lt;/br&gt;Austiņas. Brīdinājums!: Austiņu kontaktieeja ir standarta audio ieeja, kas nozīmē, ka varat klausīties mūziku, taču nevarat veikt telefonsarunu, lietojot austiņas, jo mikrofons nedarbosies. &lt;/br&gt;Iepakojuma ūdensizturība: IPX8 - pasargā no ūdens gara perioda iemērkšanā zem spiediena (piemērots iemērkšanai uz periodu 30 minūtes 5 metru dziļumā). &lt;/br&gt;&lt;/br&gt;Izmēri: 85 x 195 mm (lielākās ievietojamās ierīces izmērs: 125 x 155 (apkārtmērs) mm).&lt;/br&gt;Komplektā iekļauta regulējama siksniņa.</t>
  </si>
  <si>
    <t>TPU ar optiski skaidru Lenzflex logu. Īpaši izturīga, elastīga neoprēna Velcro rokas lente</t>
  </si>
  <si>
    <t>Iepakojums Aquapac Large Armband Case pelēks (W)</t>
  </si>
  <si>
    <t>GAN218</t>
  </si>
  <si>
    <t>Funkcionāls ūdensizturīgais iepakojums ar izturīgu, elastīgu, regulējamu rokas lentu, kas paredzēts GPS ierīcēm, mobilajiem telefoniem un rācijām. Tas ideāli piemērots visdažādākajām brīvdabas aktivitātēm - pārgājieniem, laivu braucieniem, sērfošanai u.c.&lt;/br&gt;&lt;/br&gt;Caur šo iepakojumu tu varēsi izmantot visas ierastās ierīces funkcijas, ieskaitot skārienjūtīgo ekrānu (*skārienjūtīgais ekrāns nedarbojas zem ūdens). Iepakojums nodrošina aizsardzību arī pret putekļiem, netīrumiem un smiltīm.Iepakojuma šuves ir augstfrekvencē formētas, lai iegūtu īpaši izturīgu un ciešu saiti. Patentētais Aquaclip® (īpaši drošs, nerūsējošs, formēts plastmasas blīvējums) aizdares mehānisms ir viegli un ērti atverams un aizverams.&lt;/br&gt; Iepakojuma ūdensizturība: IPX8 - pasargā no ūdens gara perioda iemērkšanā zem spiediena (piemērots iemērkšanai uz periodu 30 minūtes 5 metru dziļumā).&lt;/br&gt;&lt;/br&gt; Izmēri: 175 x 250 mm (lielākās ievietojamās ierīces izmērs: 180 x 190 (apkārtmērs) mm).&lt;/br&gt; Komplektā iekļauta siksniņa lielākai pielāgojamībai.</t>
  </si>
  <si>
    <t>2.5</t>
  </si>
  <si>
    <t>8.5</t>
  </si>
  <si>
    <t>19.5</t>
  </si>
  <si>
    <t>17.5</t>
  </si>
  <si>
    <t>Iepakojums Aquapac Medium Armband Case pelēks (W)</t>
  </si>
  <si>
    <t>GAN217</t>
  </si>
  <si>
    <t>Ērti lietojams un funkcionāls ūdensizturīgais iepakojums ar izturīgu, elastīgu, regulējamu rokas lentu, kas paredzēts GPS ierīcēm, mobilajiem telefoniem un rācijām. Tas ideāli piemērots visdažādākajām brīvdabas aktivitātēm - pārgājieniem, laivu braucieniem, sērfošanai u.c.Caur šo iepakojumu tu varēsi izmantot visas ierastās ierīces funkcijas, ieskaitot skārienjūtīgo ekrānu (*skārienjūtīgais ekrāns nedarbojas zem ūdens). Iepakojums nodrošina aizsardzību arī pret putekļiem, netīrumiem un smiltīm.&lt;/br&gt;Iepakojuma šuves ir augstfrekvencē formētas, lai iegūtu īpaši izturīgu un ciešu saiti. Patentētais Aquaclip® (īpaši drošs, nerūsējošs, formēts plastmasas blīvējums) aizdares mehānisms ir viegli un ērti atverams un aizverams. &lt;/br&gt;Iepakojuma ūdensizturība: IPX8 - pasargā no ūdens gara perioda iemērkšanā zem spiediena (piemērots iemērkšanai uz periodu 30 minūtes 5 metru dziļumā).&lt;/br&gt;&lt;/br&gt; Izmēri: 170 x 190 mm (lielākās ievietojamās ierīces izmērs: 130 x 190 (apkārtmērs) mm). Komplektā iekļauta siksniņa lielākai pielāgojamībai.</t>
  </si>
  <si>
    <t>Izturīgs TPU ar elastīgu neoprēna rokas lentu</t>
  </si>
  <si>
    <t>19</t>
  </si>
  <si>
    <t>Iepakojums Aquapac Small Whanganui Electronics Case pelēks (W)</t>
  </si>
  <si>
    <t>GAN348</t>
  </si>
  <si>
    <t>Drošs un funkcionāls ūdensizturīgais iepakojums mobilajiem telefoniem un GPS ierīcēm (piemēram, BlackBerry Bold 9000, HTC Desire HD, Motorola Droid X, Samsung Galaxy S2, kā arī mazām GPS ierīcēm). Tas ideāli piemērots visdažādākajām brīvdabas aktivitātēm - pārgājieniem, laivu braucieniem, snorkelēšanai u.c. Caur šo iepakojumu tu varēsi izmantot visas ierastās telefona funkcijas, ieskaitot skārienjūtīgo ekrānu (*skārienjūtīgais ekrāns nedarbojas zem ūdens). Iepakojums nodrošina aizsardzību arī pret putekļiem, netīrumiem un smiltīm. Iepakojuma šuves ir augstfrekvencē formētas, lai iegūtu īpaši izturīgu un ciešu saiti. Patentētais Aquaclip® (īpaši drošs, nerūsējošs, formēts plastmasas blīvējums) aizdares mehānisms ir viegli un ērti atverams un aizverams. Ar šo iepakojumu izcilus fotouzņēmumus un video iespējams uzņemt tieši caur optiski skaidru Lenzflex iepakojuma logu - pat zem ūdens.&lt;/br&gt;&lt;/br&gt; Zemūdens fotogrāfijas. Brīdinājums!: *Kapacitīvie skārienjūtīgie ekrāni nedarbojas zem ūdens, tādēļ var būt grūtības uzņemt fotogrāfijas zem ūdens (lai filmētu video zem ūdens, sāciet filmēšanu virs ūdens).&lt;/br&gt;&lt;/br&gt; BlackBerry.Brīdinājums!: Kursorbumbiņa caur iepakojumu var nedarboties labi.&lt;/br&gt;Iepakojuma ūdensizturība: IPX8 - pasargā no ūdens gara perioda iemērkšanā zem spiediena (piemērots iemērkšanai uz periodu 30 minūtes 5 metru dziļumā).&lt;/br&gt;&lt;/br&gt; Izmēri: 115 x 195 mm (lielākās ievietojamās ierīces izmērs: 150 x 200 (apkārtmērs) mm).&lt;/br&gt; Komplektā iekļauta siksniņa.</t>
  </si>
  <si>
    <t>TPU ar optiski skaidru Lenzflex lēcas logu</t>
  </si>
  <si>
    <t>Iepakojums Aquapac Mini Whanganui Electronics Case pelēks (W)</t>
  </si>
  <si>
    <t>GAN108</t>
  </si>
  <si>
    <t>Drošs un funkcionāls ūdensizturīgais iepakojums mobilajiem telefoniem un GPS ierīcēm (piemēram, iPhone 5, the HTC Desire, HTC Droid Incredible 2, HTC Thunderbolt, Motorola Droid 3 un Samsung Galaxy S, kā arī mazām GPS ierīcēm). Tas ideāli piemērots visdažādākajām brīvdabas aktivitātēm - pārgājieniem, laivu braucieniem, snorkelēšanai u.c. Caur šo iepakojumu tu varēsi izmantot visas ierastās telefona funkcijas, ieskaitot skārienjūtīgo ekrānu (*skārienjūtīgais ekrāns nedarbojas zem ūdens). Iepakojums nodrošina aizsardzību arī pret putekļiem, netīrumiem un smiltīm. Iepakojuma šuves ir augstfrekvencē formētas, lai iegūtu īpaši izturīgu un ciešu saiti. Patentētais Aquaclip® (īpaši drošs, nerūsējošs, formēts plastmasas blīvējums) aizdares mehānisms ir viegli un ērti atverams un aizverams. Ar šo iepakojumu izcilus fotouzņēmumus un video iespējams uzņemt tieši caur optiski skaidru Lenzflex iepakojuma logu - pat zem ūdens. &lt;/br&gt;&lt;/br&gt;Lipīgs. Brīdinājums!: iPhone mobilie telefoni var kļūt visai lipīgi. Mēģiniet telefonu iepakojumā `iekratīt`, ne iespiest, vai `izkratīt` no iepakojuma, nesaspiežot un nevelkot to. &lt;/br&gt;&lt;/br&gt;Zemūdens fotogrāfijas. Brīdinājums!: *Kapacitīvie skārienjūtīgie ekrāni nedarbojas zem ūdens, tādēļ var būt grūtības uzņemt fotogrāfijas zem ūdens (lai filmētu video zem ūdens, sāciet filmēšanu virs ūdens).&lt;/br&gt;&lt;/br&gt;BlackBerry. Brīdinājums!: Kursorbumbiņa caur iepakojumu var nedarboties labi.&lt;/br&gt;Iepakojuma ūdensizturība: IPX8 - pasargā no ūdens gara perioda iemērkšanā zem spiediena (piemērots iemērkšanai uz periodu 30 minūtes 5 metru dziļumā).&lt;/br&gt;&lt;/br&gt; Izmēri: 85 x 205 mm (lielākās ievietojamās ierīces izmērs: 140 x 155 (apkārtmērs) mm).&lt;/br&gt; Komplektā iekļauta siksniņa.</t>
  </si>
  <si>
    <t>15.5</t>
  </si>
  <si>
    <t>Iepakojums Aquapac Waterproof Case For Iphone pelēks (W)</t>
  </si>
  <si>
    <t>GAN098</t>
  </si>
  <si>
    <t>Drošs un funkcionāls ūdensizturīgais iepakojums iPhone telefona modeļiem no 1 - 4 (izņemot iPhone 5) un citiem maza izmēra mobilajiem telefoniem. Tas ideāli piemērots visdažādākajām brīvdabas aktivitātēm - pārgājieniem, laivu braucieniem, snorkelēšanai u.c. Caur šo iepakojumu tu varēsi izmantot visas ierastās telefona funkcijas, ieskaitot skārienjūtīgo ekrānu (skārienjūtīgais ekrāns nedarbojas zem ūdens). Iepakojums nodrošina aizsardzību arī pret putekļiem, netīrumiem un smiltīm. Iepakojuma šuves ir augstfrekvencē formētas, lai iegūtu īpaši izturīgu un ciešu saiti. Patentētais Aquaclip® (īpaši drošs, nerūsējošs, formēts plastmasas blīvējums) aizdares mehānisms ir viegli un ērti atverams un aizverams. Ar šo iepakojumu izcilus fotouzņēmumus un video iespējams uzņemt tieši caur optiski skaidru Lenzflex iepakojuma logu - pat zem ūdens. &lt;/br&gt;&lt;/br&gt;Lipīgs. Brīdinājums!: iPhone mobilie telefoni var kļūt visai lipīgi. Mēģiniet telefonu iepakojumā `iekratīt`, ne iespiest, vai `izkratīt` no iepakojuma, nesaspiežot un nevelkot to. &lt;/br&gt;&lt;/br&gt;Asas malas. Brīdinājums!: iPhone 4 modelim ir diez gan asas malas. Mēs rekomendējam lietot plānu telefona apvalku. &lt;/br&gt;&lt;/br&gt;Zemūdens fotogrāfijas. Brīdinājums!: *Kapacitīvie skārienjūtīgie ekrāni nedarbojas zem ūdens. Ar iPhone 4 modeli tā nav problēma, jo iespējams izmantot `Home` (galveno) pogu, lai uzņemtu foto, taču ar iepriekšējiem iPHone telefoniem ir grūti uzņemt fotogrāfijas zem ūdens (lai filmētu video zem ūdens, sāciet filmēšanu virs ūdens).&lt;/br&gt;Iepakojuma ūdensizturība: IPX8 - pasargā no ūdens gara perioda iemērkšanā zem spiediena (piemērots iemērkšanai uz periodu 30 minūtes 5 metru dziļumā).&lt;/br&gt;&lt;/br&gt; Izmēri: 85 x 165 mm (lielākās ievietojamās ierīces izmērs: 120 x 155 (apkārtmērs) mm).&lt;/br&gt;Komplektā iekļauta siksniņa.</t>
  </si>
  <si>
    <t>Fotosoma Aquapac Small Camera Case (W)</t>
  </si>
  <si>
    <t>GAN418</t>
  </si>
  <si>
    <t>Kompakts un funkcionāls ūdensdrošais iepakojums fotoaparātam - tajā iespējams ievietot digitālos fotoaparātus ar optisko tālummaiņu (tālummaiņa, kas fiziski pagarinās). Lieliski piemērots dažādām brīvdabas aktivitātēm - laivošanai, snorkelēšanai, pārgājieniem, ceļojumiem u.c. Ar šo iepakojumu fotouzņēmumus iespējams uzņemt tieši caur optiski skaidru Lenzflex iepakojuma logu - pat zem ūdens. Tas aizsargā ierīci arī no putekļiem, smiltīm un netīrumiem. Iepakojuma šuves ir augstfrekvences metinātas, lai nodrošinātu īpaši izturīgu saiti. Patentētais Aquaclip® (īpaši drošs, nerūsējošs, formēts plastmasas blīvējums) aizdares mehānisms ir viegli un ērti atverams un aizverams.&lt;/br&gt;Iepakojuma ūdensizturība: IPX8 - pasargā no ūdens gara perioda iemērkšanā zem spiediena (piemērots iemērkšanai uz periodu 30 minūtes 5 metru dziļumā).&lt;/br&gt;&lt;/br&gt;Izmēri: 150 mm x 220 mm (lielākās ievietojamās ierīces izmērs: 265 mm).&lt;/br&gt; Komplektā iekļautas arī 3 x 2g mitrumu absorbētāja paciņas, kas absorbē kondensātu mitros klimatos, un regulējama garuma cilpa.</t>
  </si>
  <si>
    <t>TPU ar optiski skaidru Lenzflex lēcas logu aizmugurē un priekšpusē</t>
  </si>
  <si>
    <t>Fotosoma Aquapac Mini Camera Case (W)</t>
  </si>
  <si>
    <t>GAN408</t>
  </si>
  <si>
    <t>Kompakts un funkcionāls ūdensdrošais iepakojums fotoaparātam - tajā iespējams ievietot mazus digitālos fotoaparātus bez optiskās tālummaiņas. Lieliski piemērots dažādām brīvdabas aktivitātēm - laivošanai, snorkelēšanai, pārgājieniem, ceļojumiem u.c. Ar šo iepakojumu fotouzņēmumus iespējams uzņemt tieši caur optiski skaidru Lenzflex iepakojuma logu - pat zem ūdens. Tas aizsargā ierīci arī no putekļiem, smiltīm un netīrumiem. Iepakojuma šuves ir augstfrekvences metinātas, lai nodrošinātu īpaši izturīgu saiti. Patentētais Aquaclip® (īpaši drošs, nerūsējošs, formēts plastmasas blīvējums) aizdares mehānisms ir viegli un ērti atverams un aizverams.&lt;/br&gt;Iepakojuma ūdensizturība: IPX8 - pasargā no ūdens gara perioda iemērkšanā zem spiediena (piemērots iemērkšanai uz periodu 30 minūtes 5 metru dziļumā).&lt;/br&gt;&lt;/br&gt;Izmēri: 115 mm x 185 mm (lielākās ievietojamās ierīces izmērs: 200 mm). Komplektā iekļautas arī 3 x 2g mitrumu absorbētāja paciņas, kas absorbē kondensātu mitros klimatos, un regulējama garuma cilpa.</t>
  </si>
  <si>
    <t>11.5</t>
  </si>
  <si>
    <t>18.5</t>
  </si>
  <si>
    <t>GAND23</t>
  </si>
  <si>
    <t>D23</t>
  </si>
  <si>
    <t>PS 17/L - Neilons, PU pārklājums</t>
  </si>
  <si>
    <t>7.2</t>
  </si>
  <si>
    <t>Iepakojums Ortlieb Walkie Talkie Bag (W)</t>
  </si>
  <si>
    <t>GAND18</t>
  </si>
  <si>
    <t>D18</t>
  </si>
  <si>
    <t>Ērta un daudzfunkcionāla ūdensdroša soma rācijai. Caurspīdīgais un izturīgais materiāls ļaus netraucēti darboties ar ierīci.</t>
  </si>
  <si>
    <t>40</t>
  </si>
  <si>
    <t>GAN468</t>
  </si>
  <si>
    <t>Izturīgs un ļoti funkcionāls ūdensnecaurlaidīgais iepakojums videokamerām. Lieliski piemērots visdažādākajām brīvdabas aktivitātēm un laikapstākļiem - pārgājieniem, ceļojumiem, laivu braucieniem, snorkelēšanai u.c. Caur īpašo, iepakojumā iestrādāto, akrila lēcu iespējams uzņemt lieliskus video - pat zem ūdens! (Piezīme: lēca ir neatgriezeniski piestiprināta - nemēģiniet to noņemt). Iepakojums nodrošina aizsardzību arī pret putekļiem, netīrumiem un smiltīm. Caur iepakojumu iespējams ērti operēt ar visām kameras funkcijām. Iepakojuma šuves ir augstfrekvencē formētas, lai iegūtu īpaši izturīgu un ciešu saiti. Patentētais Aquaclip® (īpaši drošs, nerūsējošs, formēts plastmasas blīvējums) aizdares mehānisms ir viegli un ērti atverams un aizverams.&lt;/br&gt;Iepakojuma ūdensizturība: IPX8 - pasargā no ūdens gara perioda iemērkšanā zem spiediena (piemērots iemērkšanai uz periodu 30 minūtes 5 metru dziļumā).&lt;/br&gt;&lt;/br&gt;Izmēri: 250 x 250 mm (lielākās ievietojamās lietas izmērs: 160 mm).&lt;/br&gt;&lt;/br&gt;Komplektā iekļautas arī 3 x 2g mitrumu absorbētāja paciņas, kas absorbē kondensātu mitros klimatos, un plecu siksna.&lt;/br&gt;&lt;/br&gt;Piezīme: Kamerai jābūt aprīkotai ar optisku skatu meklētāju. Iepakojums nav piemērots kamerām tikai ar LCD ekrāniem, jo nav vietas ekrāna atvāšanai.</t>
  </si>
  <si>
    <t>TPU ar optiski skaidru akrila lēcu</t>
  </si>
  <si>
    <t>Iepakojums Aquapac Waterproof Case For Ipad pelēks (W)</t>
  </si>
  <si>
    <t>GAN638</t>
  </si>
  <si>
    <t>Drošs un funkcionāls ūdensizturīgais iepakojums iPad planšetdatoram. Tās lieliski piemērots visdažādākajām brīvdabas aktivitātēm - laivu braucieniem, pārgājieniem, atpūtai pludmalē vai baseinā u.c. Iepakojums aprīkots ar 3.5mm niķelētu kontaktligzdu austiņu stiprināšanai - tu varēsi izbaudīt filmas un mūziku, netraucējot citus. Optiski skaidrais Lenzflex logs iepakojuma priekšpusē un aizmugurē ļauj uzņemt augstas kvalitātes video. Caur šo iepakojumu iespējams izmantot visas iPad ierastās funkcijas, jo skārienjūtīgais ekrāns darbojas netraucēti. Iepakojuma šuves ir augstfrekvencē formētas, lai iegūtu īpaši izturīgu un ciešu saiti. Patentētais Aquaclip® (īpaši drošs, nerūsējošs, formēts plastmasas blīvējums) aizdares mehānisms ir viegli un ērti atverams un aizverams. &lt;/br&gt;Iepakojuma ūdensizturība: IPX8 - pasargā no ūdens gara perioda iemērkšanā zem spiediena (piemērots iemērkšanai uz periodu 30 minūtes 5 metru dziļumā).&lt;/br&gt;&lt;/br&gt;Izmēri: 250 x 340 mm (lielākās ievietojamās ierīces izmērs: 250 x 415 (apkārtmērs) mm).&lt;/br&gt;Komplektā iekļauta plecu siksna un mitrumu absorbētāja paciņa, kas absorbē kondensātu mitros klimatos.</t>
  </si>
  <si>
    <t>TPU ar optiski skaidriem Lenzflex logiem</t>
  </si>
  <si>
    <t>41.5</t>
  </si>
  <si>
    <t>Fotosoma Aquapac DSLR Case (W)</t>
  </si>
  <si>
    <t>GAN458</t>
  </si>
  <si>
    <t>Funkcionāls ūdensizturīgais iepakojums SLR fotoaparātiem. Tas lieliski piemērots visdažādākajām brīvdabas aktivitātēm - laivošanai, snorkelēšanai, pārgājieniem u.c. Ar šo iepakojumu tu varēsi droši paņemt līdzi savu vērtīgo fotoaparātu pat vispārdrošākajos piedzīvojumos - tas būs droši pasargāts gan no ūdens, gan netīrumiem. Iepakojums piemērots vairumam SLR fotoaparātu ar standarta objektīviem (Canon 1D un Canon 5D MkII neder, Nikon D3 neder, Nikon D300S un D7000 der cieši). Iepakojumam ir izturīga akrila lēca, kas nodrošina augstākās kvalitātes fotouzņēmumus un papildus aizsardzību (Piezīme: lēca ir neatgriezeniski piestiprināta, negrasieties to noņemt!). Iepakojums pasargā arī no putekļiem, netīrumiem un smiltīm. Tas peld pa ūdens virsmu, kad aparāts ir ievietots iepakojumā. Iepakojuma šuves ir augstfrekvences metinātas, lai nodrošinātu īpaši izturīgu saiti. Patentētais Aquaclip® (īpaši drošs, nerūsējošs, formēts plastmasas blīvējums) aizdares mehānisms ir viegli un ērti atverams un aizverams.&lt;/br&gt;Iepakojuma ūdensizturība: IPX8 - pasargā no ūdens gara perioda iemērkšanā zem spiediena (piemērots iemērkšanai uz periodu 30 minūtes 5 metru dziļumā).&lt;/br&gt;&lt;/br&gt;Izmēri: 250 mm x 400 mm (lielākās ievietojamās ierīces izmērs: 145 x 195 mm (lēca: 80 x 100 mm)).&lt;/br&gt;Komplektā iekļautas arī 3 x 2g mitrumu absorbētāja paciņas, kas absorbē kondensātu mitros klimatos, un regulējama garuma plecu siksna.</t>
  </si>
  <si>
    <t>Fotosoma Aquapac Mini Camera Case With Hard Lens (W)</t>
  </si>
  <si>
    <t>GAN428</t>
  </si>
  <si>
    <t>Kompakts un funkcionāls ūdensdrošais iepakojums fotoaparātam - tajā iespējams ievietot digitālos fotoaparātus ar optisko tālummaiņu (tālummaiņa, kas fiziski pagarinās). Lieliski piemērots dažādām brīvdabas aktivitātēm - laivošanai, snorkelēšanai, pārgājieniem, ceļojumiem u.c. Ar šo iepakojumu iespējams uzņemt augstas kvalitātes fotouzņēmumus tieši caur akrila lēcu - pat zem ūdens (Piezīme: lēca ir neatgriezeniski piestiprināta, nemēģiniet to noņemt!). Tas aizsargā ierīci arī no putekļiem, smiltīm un netīrumiem. Iepakojuma šuves ir augstfrekvences metinātas, lai nodrošinātu īpaši izturīgu saiti. Patentētais Aquaclip® (īpaši drošs, nerūsējošs, formēts plastmasas blīvējums) aizdares mehānisms ir viegli un ērti atverams un aizverams.&lt;/br&gt;Iepakojuma ūdensizturība: IPX8 - pasargā no ūdens gara perioda iemērkšanā zem spiediena (piemērots iemērkšanai uz periodu 30 minūtes 5 metru dziļumā).&lt;/br&gt;&lt;/br&gt;Izmēri: 115 mm x 185 mm (lielākās ievietojamās ierīces izmērs: 200 mm (lēca: 40 x 50 mm)).&lt;/br&gt;Komplektā iekļautas arī 3 x 2g mitrumu absorbētāja paciņas, kas absorbē kondensātu mitros klimatos, un regulējama garuma cilpa.</t>
  </si>
  <si>
    <t>Iepakojums Ortlieb Walkie-Talkie Holster melns (W)</t>
  </si>
  <si>
    <t>GANF32F</t>
  </si>
  <si>
    <t>F32F</t>
  </si>
  <si>
    <t>Rācijas maciņš, kas piestiprināms tieši pie kurjeru somu plecu lencēm. Maciņam piemērojams izmērs rācijas lielumam un nodalījums pildspalvai.</t>
  </si>
  <si>
    <t>Iepakojums Ortlieb Cell Phone Holster melns (W)</t>
  </si>
  <si>
    <t>GANF32H</t>
  </si>
  <si>
    <t>F32H</t>
  </si>
  <si>
    <t>Papildus kabata mobilajiem telefoniem. Pielietojama jebkuram telefonam. Velcro aizdare turēs telefonu drošībā, tajā pašā laikā ļaujot tam viegli piekļūt. Stiprināma pie muguras lencēm (55mm). Savienojama ar Messenger Bag, Messenger Bag Pro, X-Press, Zip-City, Packman Pro un citām Ortlieb mugursomām.</t>
  </si>
  <si>
    <t>Iepakojumi elektroierīcēm</t>
  </si>
  <si>
    <t>Iepakojumi kartēm un dokumentiem</t>
  </si>
  <si>
    <t>GAN717</t>
  </si>
  <si>
    <t>Izturīgs un funkcionāls ūdensnecaurlaidīgais maiss, kas perfekti piemērots laivu braucieniem (raftingam), ceļojumiem, pārgājieniem, ekspedīcijām u.c. Tas izgatavots no izturīga 500D vinila materiāla. Maiss aprīkots ar ērti un vienkārši lietojamu aizrullējamu aizdari - norullējama vismaz trīs reizes. Pateicoties košajai krāsai, maiss būs ātri pamanāms.&lt;/br&gt;Iepakojuma ūdensizturība: IPX6 - pasargā no liela ūdens daudzuma, īslaicīgas appludināšanas - ūdens projicēts visos leņķos caur 12,5 mm sprauslu ar plūsmas ātrumu 100 litri minūtē pie spiediena 100 kN/m2 uz laikam posmu 3 minūtes no 3 metru attāluma.</t>
  </si>
  <si>
    <t>IPX6</t>
  </si>
  <si>
    <t>GANR17252</t>
  </si>
  <si>
    <t>R17252</t>
  </si>
  <si>
    <t>31</t>
  </si>
  <si>
    <t>59L</t>
  </si>
  <si>
    <t>70</t>
  </si>
  <si>
    <t>GANR17302</t>
  </si>
  <si>
    <t>R17302</t>
  </si>
  <si>
    <t>X-Tremer XL ir ūdens un putekļu drošs (IP64) maiss ar aizrullējamu aizdari, piemērots ekspedīcijām, ekipējuma pārvadāšanai vai gariem ceļojumiem. Tam piemīt liela mehāniskā izturība, tas ir viegli tīrāms un kompakti salokāms, kad tukšs.Maisam ir arī plecu lences, tādēļ to iespējams lietot arī kā mugursomu.</t>
  </si>
  <si>
    <t>39</t>
  </si>
  <si>
    <t>113L</t>
  </si>
  <si>
    <t>92</t>
  </si>
  <si>
    <t>GANR17153</t>
  </si>
  <si>
    <t>R17153</t>
  </si>
  <si>
    <t>Ūdensdrošs (IP64) maiss/mugursoma ceļojumiem, ekspedīcijām, ūdens sportam, kanjoningam un citām aktivitātēm. Tai piemīt liela mehāniskā izturība. Nešanas sitēma (plecu lences un gurnu josta) ir regulējama un noņemama. Somai ir rokturis nešanai, ekipējuma cilpas, aizrullējama aizdare ar noņemamu kompresijas siksnu (virves stiprināšanai), ārējā kabata.</t>
  </si>
  <si>
    <t>40L</t>
  </si>
  <si>
    <t>66</t>
  </si>
  <si>
    <t>GANR17352</t>
  </si>
  <si>
    <t>R17352</t>
  </si>
  <si>
    <t>GANR17351</t>
  </si>
  <si>
    <t>R17351</t>
  </si>
  <si>
    <t>X-Tremer XXL ir ūdens un putekļu drošs (IP64) maiss ar aizrullējamu aizdari, piemērots ekspedīcijām, ekipējuma pārvadāšanai vai gariem ceļojumiem. Tam piemīt liela mehāniskā izturība, tas ir viegli tīrāms un kompakti salokāms, kad tukšs.Maisam ir arī plecu lences, tādēļ to iespējams lietot arī kā mugursomu.</t>
  </si>
  <si>
    <t>150L</t>
  </si>
  <si>
    <t>GANK2202</t>
  </si>
  <si>
    <t>K2202</t>
  </si>
  <si>
    <t>Ļoti viegls, ūdensdrošs maiss ar aizrullējamu aizdari un ventili. Lieliski piemērots ceļotājiem, alpīnistiem vai velobraucējiem, kuriem nelielais svars ir visbūtiskākais. Tam ir izturīga, apļveida pamatne ar cilpu. Maiss paredzēts ievietošanai mugursomā vai kādā citā mehāniski izturīgākā somā. Ar iestrādātā ventiļa mehānisma palīdzību no maisa iekšienes iespējams izspiest lieko gaisu, tādējādi samazinot iepakojuma izmēru līdz minimumam. Dažādie izmēri ļaus Tev piemeklēt katrai situācijai visatbilstošāko maisu.&lt;/br&gt;Uzmanību: Iepakojums jāaizrullē vismaz 5-6 reizes.</t>
  </si>
  <si>
    <t>67.5</t>
  </si>
  <si>
    <t>12L</t>
  </si>
  <si>
    <t>32</t>
  </si>
  <si>
    <t>GANK2203</t>
  </si>
  <si>
    <t>K2203</t>
  </si>
  <si>
    <t>GANK2213</t>
  </si>
  <si>
    <t>K2213</t>
  </si>
  <si>
    <t>GANK2302</t>
  </si>
  <si>
    <t>K2302</t>
  </si>
  <si>
    <t>Ļoti viegls, ūdensdrošs maiss ar kompresijas siksnām un gaisa ventili, kas palīdzēs vieglāk salikt mantas maisā un izspiest lieko gaisu, tā padarot saini kompaktāku. Tas lieliski piemērots guļammaisam vai drēbēm. Lai kompresijas maiss būtu ūdensdrošs, tā aizdare jāaizrullē 5 - 6 reizes.</t>
  </si>
  <si>
    <t>GANK21002</t>
  </si>
  <si>
    <t>K21002</t>
  </si>
  <si>
    <t>Viegls, kompakts ūdensdrošs maiss, kurā vari salikt savas mantas, neuztraucoties par to, ka tās varētu samirkt.</t>
  </si>
  <si>
    <t>75L</t>
  </si>
  <si>
    <t>GANK1751</t>
  </si>
  <si>
    <t>K1751</t>
  </si>
  <si>
    <t>GANK1752</t>
  </si>
  <si>
    <t>K1752</t>
  </si>
  <si>
    <t>PS 21 - Neilons, PU pārklājums</t>
  </si>
  <si>
    <t>26</t>
  </si>
  <si>
    <t>60</t>
  </si>
  <si>
    <t>GANK1852</t>
  </si>
  <si>
    <t>K1852</t>
  </si>
  <si>
    <t>GANK1851</t>
  </si>
  <si>
    <t>K1851</t>
  </si>
  <si>
    <t>GANK1932</t>
  </si>
  <si>
    <t>K1932</t>
  </si>
  <si>
    <t>GANK1931</t>
  </si>
  <si>
    <t>K1931</t>
  </si>
  <si>
    <t>34</t>
  </si>
  <si>
    <t>79L</t>
  </si>
  <si>
    <t>75</t>
  </si>
  <si>
    <t>GANK1982</t>
  </si>
  <si>
    <t>K1982</t>
  </si>
  <si>
    <t>109L</t>
  </si>
  <si>
    <t>80</t>
  </si>
  <si>
    <t>GANK4003</t>
  </si>
  <si>
    <t>K4003</t>
  </si>
  <si>
    <t>PD 350 - Poliesteris, PVC pārklājums</t>
  </si>
  <si>
    <t>GANK4403</t>
  </si>
  <si>
    <t>K4403</t>
  </si>
  <si>
    <t>13L</t>
  </si>
  <si>
    <t>GANK4303</t>
  </si>
  <si>
    <t>K4303</t>
  </si>
  <si>
    <t>GANK4503</t>
  </si>
  <si>
    <t>K4503</t>
  </si>
  <si>
    <t>52</t>
  </si>
  <si>
    <t>GANK4603</t>
  </si>
  <si>
    <t>K4603</t>
  </si>
  <si>
    <t>GANK4703</t>
  </si>
  <si>
    <t>K4703</t>
  </si>
  <si>
    <t>GANK4803</t>
  </si>
  <si>
    <t>K4803</t>
  </si>
  <si>
    <t>GANK4903</t>
  </si>
  <si>
    <t>K4903</t>
  </si>
  <si>
    <t>GANK4103</t>
  </si>
  <si>
    <t>K4103</t>
  </si>
  <si>
    <t>7L</t>
  </si>
  <si>
    <t>GANK7061</t>
  </si>
  <si>
    <t>K7061</t>
  </si>
  <si>
    <t>Izturīgs, viegls ūdensdrošais maiss ar aizrullējamu aizdares sistēmu. Tas izgatavots no abrazīvi izturīga materiāla. Aprīkots ar caurspīdīgu ielaidumu (logu), kas ļaus ātri un viegli ieraudzīt un piekļūt nepieciešamajām lietām. Maisam ir D-veida riņķi pie aizdares sprādzēm un auduma cilpa pie maisa pamatnes, kas ļauj to ērtāk piestiprināt vai piekārt nepieciešamajā vietā, atvieglojot tā transportēšanu. Maiss ir viegli kopjams. Lai maiss būtu ūdensdrošs, tā aizdare jāaizrullē vismaz 3 - 4 reizes.</t>
  </si>
  <si>
    <t>PS21R / PF15</t>
  </si>
  <si>
    <t>GANK7071</t>
  </si>
  <si>
    <t>K7071</t>
  </si>
  <si>
    <t>GANK1803</t>
  </si>
  <si>
    <t>K1803</t>
  </si>
  <si>
    <t>GANK1953</t>
  </si>
  <si>
    <t>K1953</t>
  </si>
  <si>
    <t>GANK7051</t>
  </si>
  <si>
    <t>K7051</t>
  </si>
  <si>
    <t>GANK1552</t>
  </si>
  <si>
    <t>K1552</t>
  </si>
  <si>
    <t>GANK1551</t>
  </si>
  <si>
    <t>K1551</t>
  </si>
  <si>
    <t>GANK20902</t>
  </si>
  <si>
    <t>K20902</t>
  </si>
  <si>
    <t>Ļoti viegls, ūdensdrošs kvadrātformas maiss ar aizrullējamu aizdari. Piemērots ceļojumiem, pārgājieniem, velopārbraucieniem. Paredzēts ievietošanai mugursomā vai kādā citā mehāniski izturīgākā somā. Izturīga, apļveida pamatne ar cilpu.Lai maiss būtu ūdensdrošs, tā aizdare jāaizrullē vismaz 5-6 reizes.</t>
  </si>
  <si>
    <t>42L</t>
  </si>
  <si>
    <t>GANK2301</t>
  </si>
  <si>
    <t>K2301</t>
  </si>
  <si>
    <t>PS10/PS17</t>
  </si>
  <si>
    <t>55</t>
  </si>
  <si>
    <t>GANK2201</t>
  </si>
  <si>
    <t>K2201</t>
  </si>
  <si>
    <t>GANK2211</t>
  </si>
  <si>
    <t>K2211</t>
  </si>
  <si>
    <t>1.5</t>
  </si>
  <si>
    <t>GANK20402</t>
  </si>
  <si>
    <t>K20402</t>
  </si>
  <si>
    <t>GANK20404</t>
  </si>
  <si>
    <t>K20404</t>
  </si>
  <si>
    <t>GANK20403</t>
  </si>
  <si>
    <t>K20403</t>
  </si>
  <si>
    <t>GANK20405</t>
  </si>
  <si>
    <t>K20405</t>
  </si>
  <si>
    <t>GANK20201</t>
  </si>
  <si>
    <t>K20201</t>
  </si>
  <si>
    <t>GANK20202</t>
  </si>
  <si>
    <t>K20202</t>
  </si>
  <si>
    <t>GANK20204</t>
  </si>
  <si>
    <t>K20204</t>
  </si>
  <si>
    <t>GANK20203</t>
  </si>
  <si>
    <t>K20203</t>
  </si>
  <si>
    <t>GANK20205</t>
  </si>
  <si>
    <t>K20205</t>
  </si>
  <si>
    <t>3L</t>
  </si>
  <si>
    <t>GANK20501</t>
  </si>
  <si>
    <t>K20501</t>
  </si>
  <si>
    <t>GANK20502</t>
  </si>
  <si>
    <t>K20502</t>
  </si>
  <si>
    <t>GANK20503</t>
  </si>
  <si>
    <t>K20503</t>
  </si>
  <si>
    <t>GANK20505</t>
  </si>
  <si>
    <t>K20505</t>
  </si>
  <si>
    <t>21.5</t>
  </si>
  <si>
    <t>33</t>
  </si>
  <si>
    <t>GANK20801</t>
  </si>
  <si>
    <t>K20801</t>
  </si>
  <si>
    <t>GANK20802</t>
  </si>
  <si>
    <t>K20802</t>
  </si>
  <si>
    <t>GANK20803</t>
  </si>
  <si>
    <t>K20803</t>
  </si>
  <si>
    <t>39.5</t>
  </si>
  <si>
    <t>124</t>
  </si>
  <si>
    <t>GANK20701</t>
  </si>
  <si>
    <t>K20701</t>
  </si>
  <si>
    <t>GANK20702</t>
  </si>
  <si>
    <t>K20702</t>
  </si>
  <si>
    <t>GANK20704</t>
  </si>
  <si>
    <t>K20704</t>
  </si>
  <si>
    <t>GANK20703</t>
  </si>
  <si>
    <t>K20703</t>
  </si>
  <si>
    <t>GANK20705</t>
  </si>
  <si>
    <t>K20705</t>
  </si>
  <si>
    <t>57</t>
  </si>
  <si>
    <t>100.5</t>
  </si>
  <si>
    <t>GANK5353</t>
  </si>
  <si>
    <t>K5353</t>
  </si>
  <si>
    <t>GANK5351</t>
  </si>
  <si>
    <t>K5351</t>
  </si>
  <si>
    <t>GANK5352</t>
  </si>
  <si>
    <t>K5352</t>
  </si>
  <si>
    <t>dzeltena</t>
  </si>
  <si>
    <t>PS 490 - Poliesteris, PVC pārklājums</t>
  </si>
  <si>
    <t>GANK20101</t>
  </si>
  <si>
    <t>K20101</t>
  </si>
  <si>
    <t>GANK20102</t>
  </si>
  <si>
    <t>K20102</t>
  </si>
  <si>
    <t>GANK20104</t>
  </si>
  <si>
    <t>K20104</t>
  </si>
  <si>
    <t>GANK20103</t>
  </si>
  <si>
    <t>K20103</t>
  </si>
  <si>
    <t>GANK20105</t>
  </si>
  <si>
    <t>K20105</t>
  </si>
  <si>
    <t>12.2</t>
  </si>
  <si>
    <t>1.5L</t>
  </si>
  <si>
    <t>8</t>
  </si>
  <si>
    <t>38.3</t>
  </si>
  <si>
    <t>GANK4153</t>
  </si>
  <si>
    <t>K4153</t>
  </si>
  <si>
    <t>GANK4151</t>
  </si>
  <si>
    <t>K4151</t>
  </si>
  <si>
    <t>GANK4152</t>
  </si>
  <si>
    <t>K4152</t>
  </si>
  <si>
    <t>GANK4053</t>
  </si>
  <si>
    <t>K4053</t>
  </si>
  <si>
    <t>GANK4051</t>
  </si>
  <si>
    <t>K4051</t>
  </si>
  <si>
    <t>GANK4052</t>
  </si>
  <si>
    <t>K4052</t>
  </si>
  <si>
    <t>GANK4453</t>
  </si>
  <si>
    <t>K4453</t>
  </si>
  <si>
    <t>GANK4451</t>
  </si>
  <si>
    <t>K4451</t>
  </si>
  <si>
    <t>GANK4452</t>
  </si>
  <si>
    <t>K4452</t>
  </si>
  <si>
    <t>GANK4353</t>
  </si>
  <si>
    <t>K4353</t>
  </si>
  <si>
    <t>GANK4351</t>
  </si>
  <si>
    <t>K4351</t>
  </si>
  <si>
    <t>GANK4352</t>
  </si>
  <si>
    <t>K4352</t>
  </si>
  <si>
    <t>GANK4553</t>
  </si>
  <si>
    <t>K4553</t>
  </si>
  <si>
    <t>GANK4551</t>
  </si>
  <si>
    <t>K4551</t>
  </si>
  <si>
    <t>GANK4552</t>
  </si>
  <si>
    <t>K4552</t>
  </si>
  <si>
    <t>GANK4653</t>
  </si>
  <si>
    <t>K4653</t>
  </si>
  <si>
    <t>GANK4651</t>
  </si>
  <si>
    <t>K4651</t>
  </si>
  <si>
    <t>GANK4652</t>
  </si>
  <si>
    <t>K4652</t>
  </si>
  <si>
    <t>GANK4753</t>
  </si>
  <si>
    <t>K4753</t>
  </si>
  <si>
    <t>GANK4751</t>
  </si>
  <si>
    <t>K4751</t>
  </si>
  <si>
    <t>GANK4752</t>
  </si>
  <si>
    <t>K4752</t>
  </si>
  <si>
    <t>GANK4853</t>
  </si>
  <si>
    <t>K4853</t>
  </si>
  <si>
    <t>GANK4851</t>
  </si>
  <si>
    <t>K4851</t>
  </si>
  <si>
    <t>GANK4852</t>
  </si>
  <si>
    <t>K4852</t>
  </si>
  <si>
    <t>GANK4953</t>
  </si>
  <si>
    <t>K4953</t>
  </si>
  <si>
    <t>GANK4951</t>
  </si>
  <si>
    <t>K4951</t>
  </si>
  <si>
    <t>GANK4952</t>
  </si>
  <si>
    <t>K4952</t>
  </si>
  <si>
    <t>GANK5453</t>
  </si>
  <si>
    <t>K5453</t>
  </si>
  <si>
    <t>GANK5451</t>
  </si>
  <si>
    <t>K5451</t>
  </si>
  <si>
    <t>GANK5452</t>
  </si>
  <si>
    <t>K5452</t>
  </si>
  <si>
    <t>GANK5553</t>
  </si>
  <si>
    <t>K5553</t>
  </si>
  <si>
    <t>GANK5551</t>
  </si>
  <si>
    <t>K5551</t>
  </si>
  <si>
    <t>GANK5552</t>
  </si>
  <si>
    <t>K5552</t>
  </si>
  <si>
    <t>GANK5653</t>
  </si>
  <si>
    <t>K5653</t>
  </si>
  <si>
    <t>GANK5651</t>
  </si>
  <si>
    <t>K5651</t>
  </si>
  <si>
    <t>GANK5652</t>
  </si>
  <si>
    <t>K5652</t>
  </si>
  <si>
    <t>GANK5753</t>
  </si>
  <si>
    <t>K5753</t>
  </si>
  <si>
    <t>GANK5751</t>
  </si>
  <si>
    <t>K5751</t>
  </si>
  <si>
    <t>GANK5752</t>
  </si>
  <si>
    <t>K5752</t>
  </si>
  <si>
    <t>GANK5853</t>
  </si>
  <si>
    <t>K5853</t>
  </si>
  <si>
    <t>GANK5851</t>
  </si>
  <si>
    <t>K5851</t>
  </si>
  <si>
    <t>GANK5852</t>
  </si>
  <si>
    <t>K5852</t>
  </si>
  <si>
    <t>Ūdensdrošais maiss Ortlieb Water Sack melns (W)</t>
  </si>
  <si>
    <t>Ūdensdrošais maiss Ortlieb Water Sack zils (W)</t>
  </si>
  <si>
    <t>Ūdensdrošais maiss Aquapac Trailproof 70 L zaļš (W)</t>
  </si>
  <si>
    <t>Ūdensdrošais maiss Ortlieb Compression PS10 With Valve And Straps 12 L pelēks (W)</t>
  </si>
  <si>
    <t>Ūdensdrošais maiss Ortlieb Ultra Lightweight Liner PS 10 42 L pelēks (W)</t>
  </si>
  <si>
    <t>Ūdensdrošais maiss Ortlieb Compression PS10 With Valve And Straps 7 L pelēks (W)</t>
  </si>
  <si>
    <t>Ūdensdrošais maiss Ortlieb PS 10 With Valve 7 L oranžs (W)</t>
  </si>
  <si>
    <t>Ūdensdrošais maiss Ortlieb PS 10 With Valve 7 L pelēks (W)</t>
  </si>
  <si>
    <t>kompl.</t>
  </si>
  <si>
    <t>Soma Ortlieb X-Tremer XL 113 L melna (W)</t>
  </si>
  <si>
    <t>Soma Ortlieb X-Tremer XXL 150 L melna (W)</t>
  </si>
  <si>
    <t>Soma Ortlieb X-Plorer 59 L zila (W)</t>
  </si>
  <si>
    <t>Fotosoma Aquapac Camcorder Case pelēka (W)</t>
  </si>
  <si>
    <t>Soma Ortlieb Gera-Pack 40 L melna/sarkana (W)</t>
  </si>
  <si>
    <t>Soma Ortlieb X-Tremer XXL 150 L melna/sarkana (W)</t>
  </si>
  <si>
    <t>Caurule dzeršanas sistēmai Ortlieb Drinking Tube (W)</t>
  </si>
  <si>
    <t>Labošanas komplekts Aquapac Puncture Patch (W)</t>
  </si>
  <si>
    <t>Labošanas komplekts Aquapac Puncture Patch For PVC (W)</t>
  </si>
  <si>
    <t>Strūres somiņas stiprinājums Ortlieb (D2601) (W)</t>
  </si>
  <si>
    <t>Stiprinājuma komplekts Ortlieb Safe-It For Ultimate (W)</t>
  </si>
  <si>
    <t>Karšu iepakojums Ortlieb Map Case XL (W)</t>
  </si>
  <si>
    <t>Iepakojums: TPU; Stiprinājums: neilons un nerūsējošais tērauds</t>
  </si>
  <si>
    <t>ORTLIEB-PS10-OR#22L</t>
  </si>
  <si>
    <t>ORTLIEB-PS10-OR#3L</t>
  </si>
  <si>
    <t>ORTLIEB-PS10-OR#12L</t>
  </si>
  <si>
    <t>ORTLIEB-PS10-OR#75L</t>
  </si>
  <si>
    <t>ORTLIEB-PS10-OR#42L</t>
  </si>
  <si>
    <t>ORTLIEB-PS10-OR#1.5L</t>
  </si>
  <si>
    <t>Ūdensdrošais maiss Ortlieb Ultra Lightweight PS 10 oranžs (W)</t>
  </si>
  <si>
    <t>ORTLIEB-PS10-PE#22L</t>
  </si>
  <si>
    <t>ORTLIEB-PS10-PE#7L</t>
  </si>
  <si>
    <t>ORTLIEB-PS10-PE#3L</t>
  </si>
  <si>
    <t>ORTLIEB-PS10-PE#12L</t>
  </si>
  <si>
    <t>ORTLIEB-PS10-PE#75L</t>
  </si>
  <si>
    <t>ORTLIEB-PS10-PE#42L</t>
  </si>
  <si>
    <t>ORTLIEB-PS10-PE#1.5L</t>
  </si>
  <si>
    <t>Ūdensdrošais maiss Ortlieb Ultra Lightweight PS 10 pelēks (W)</t>
  </si>
  <si>
    <t>ORTLIEB-PS10-TUMSIZA#22L</t>
  </si>
  <si>
    <t>ORTLIEB-PS10-TUMSIZA#7L</t>
  </si>
  <si>
    <t>ORTLIEB-PS10-TUMSIZA#3L</t>
  </si>
  <si>
    <t>ORTLIEB-PS10-TUMSIZA#42L</t>
  </si>
  <si>
    <t>ORTLIEB-PS10-TUMSIZA#1.5L</t>
  </si>
  <si>
    <t>ORTLIEB-PS10-ZA#22L</t>
  </si>
  <si>
    <t>ORTLIEB-PS10-ZA#7L</t>
  </si>
  <si>
    <t>ORTLIEB-PS10-ZA#3L</t>
  </si>
  <si>
    <t>ORTLIEB-PS10-ZA#12L</t>
  </si>
  <si>
    <t>ORTLIEB-PS10-ZA#75L</t>
  </si>
  <si>
    <t>ORTLIEB-PS10-ZA#42L</t>
  </si>
  <si>
    <t>ORTLIEB-PS10-ZA#1.5L</t>
  </si>
  <si>
    <t>Ūdensdrošais maiss Ortlieb Ultra Lightweight PS 10 tumši zaļš (W)</t>
  </si>
  <si>
    <t>Ūdensdrošais maiss Ortlieb Ultra Lightweight PS 10 zaļš (W)</t>
  </si>
  <si>
    <t>ORTLIEB-PS10-ZI#22L</t>
  </si>
  <si>
    <t>ORTLIEB-PS10-ZI#7L</t>
  </si>
  <si>
    <t>ORTLIEB-PS10-ZI#3L</t>
  </si>
  <si>
    <t>ORTLIEB-PS10-ZI#12L</t>
  </si>
  <si>
    <t>ORTLIEB-PS10-ZI#42L</t>
  </si>
  <si>
    <t>ORTLIEB-PS10-ZI#1.5L</t>
  </si>
  <si>
    <t>Ūdensdrošais maiss Ortlieb Ultra Lightweight PS 10 zils (W)</t>
  </si>
  <si>
    <t>ORTLIEB-DRY-VALVE-OR#12L</t>
  </si>
  <si>
    <t>ORTLIEB-DRY-VALVE-OR#22L</t>
  </si>
  <si>
    <t>Ļoti viegli, ūdensdroši maisi ar aizrullējamu aizdari. Tie lieliski noderēs ceļotājiem, alpīnistiem vai velobraucējiem, kuriem nelielais svars ir visbūtiskākais. Tam ir izturīga, apļveida pamatne ar cilpu. Maiss paredzēts ievietošanai mugursomā vai kādā citā mehāniski izturīgākā somā. Dažādie izmēri ļaus Tev piemeklēt katrai situācijai visatbilstošāko maisu. Lai maiss būtu ūdensdrošs, tā aizdare jāaizrullē vismaz 5-6 reizes. &lt;/br&gt; &lt;/br&gt; Izmēri: &lt;/br&gt; 1.5L - 12.2 x 38.3 x 8 cm &lt;/br&gt; 3L - 14 x 44 x 15 cm &lt;/br&gt; 7L - 17.5 x 55 x 27 cm &lt;/br&gt; 12L - 21.5 x 67.5 x 32 cm &lt;/br&gt; 22L - 26.5 x 83.2 x 42 cm &lt;/br&gt; 42L - 32 x 100.5 x 57 cm &lt;/br&gt; 72L - 39.5 x 124 x 70 cm</t>
  </si>
  <si>
    <t>Ļoti viegls, ūdensdrošs maiss ar aizrullējamu aizdari un ventili. Lieliski piemērots ceļotājiem, alpīnistiem vai velobraucējiem, kuriem nelielais svars ir visbūtiskākais. Tam ir izturīga, apļveida pamatne ar cilpu. Maiss paredzēts ievietošanai mugursomā vai kādā citā mehāniski izturīgākā somā. Ar iestrādātā ventiļa mehānisma palīdzību no maisa iekšienes iespējams izspiest lieko gaisu, tādējādi samazinot iepakojuma izmēru līdz minimumam. Dažādie izmēri ļaus Tev piemeklēt katrai situācijai visatbilstošāko maisu.&lt;/br&gt;Uzmanību: Iepakojums jāaizrullē vismaz 5-6 reizes. &lt;/br&gt; Izmēri: &lt;/br&gt; 12L - 67.5 x 67.5 x 32 cm &lt;/br&gt; 22L - 83.2 x 83.2 x 42 cm</t>
  </si>
  <si>
    <t>ORTLIEB-PS21-WINDOW-ME#22L</t>
  </si>
  <si>
    <t>ORTLIEB-PS21-WINDOW-ME#35L</t>
  </si>
  <si>
    <t>Ūdensdrošais maiss Ortlieb PS 21R With Window melns (W)</t>
  </si>
  <si>
    <t>Ūdensdrošais maiss Ortlieb PS 21R sarkans (W)</t>
  </si>
  <si>
    <t>ORTLIEB-PS21R-SA#35L</t>
  </si>
  <si>
    <t>ORTLIEB-PS21R-SA#59L</t>
  </si>
  <si>
    <t>ORTLIEB-PS21R-SA#79L</t>
  </si>
  <si>
    <t>ORTLIEB-PS21R-SA#109L</t>
  </si>
  <si>
    <t>ORTLIEB-PS21R-SA#13L</t>
  </si>
  <si>
    <t>ORTLIEB-PS21R-PE#35L</t>
  </si>
  <si>
    <t>ORTLIEB-PS21R-PE#59L</t>
  </si>
  <si>
    <t>ORTLIEB-PS21R-PE#79L</t>
  </si>
  <si>
    <t>ORTLIEB-PS21R-PE#13L</t>
  </si>
  <si>
    <t>Ūdensdrošais maiss Ortlieb PS 21R pelēks (W)</t>
  </si>
  <si>
    <t>Izturīgs, viegls ūdensdrošais maiss ar aizrullējamu aizdares sistēmu. Izgatavots no abrazīvi izturīga materiāla. Maisam ir D-veida riņķi pie aizdares sprādzēm un auduma cilpa pie maisa pamatnes, kas ļauj to ērtāk piestiprināt vai piekārt nepieciešamajā vietā, atvieglojot tā transportēšanu. &lt;/br&gt; &lt;/br&gt; Izmēri: &lt;/br&gt; 13L - 19 x 19 x 42 cm &lt;/br&gt; 35L - 26 x 26 x 60 cm &lt;/br&gt; 59L - 31 x 31 x 70 cm &lt;/br&gt; 79L - 34 x 34 x 75 cm &lt;/br&gt; 109L - 39 x 39 x 80 cm</t>
  </si>
  <si>
    <t>ORTLIEB-PD350-VALVE-ZA#13L</t>
  </si>
  <si>
    <t>ORTLIEB-PD350-VALVE-ZA#10L</t>
  </si>
  <si>
    <t>ORTLIEB-PD350-VALVE-ZA#22L</t>
  </si>
  <si>
    <t>ORTLIEB-PD350-VALVE-ZA#35L</t>
  </si>
  <si>
    <t>ORTLIEB-PD350-VALVE-ZA#59L</t>
  </si>
  <si>
    <t>ORTLIEB-PD350-VALVE-ZA#79L</t>
  </si>
  <si>
    <t>ORTLIEB-PD350-VALVE-ZA#109L</t>
  </si>
  <si>
    <t>ORTLIEB-PD350-VALVE-ZA#7L</t>
  </si>
  <si>
    <t>ORTLIEB-PD350-VALVE-ZA#5L</t>
  </si>
  <si>
    <t>Izturīgs, ūdensdrošs maiss ar aizrullējamu aizdares sistēmu un ventili liekā gaisa izspiešanai. Maisa pamatne izgatavota no stingra, izturīga materiāla, kas nodrošina labāku stabilitāti un vieglāku maisa piepildīšanu. Izgatavots no abrazīvi izturīga materiāla. Maisam ir D-veida riņķi pie aizdares sprādzēm un auduma cilpa pie maisa pamatnes, kas ļauj to ērtāk piestiprināt vai piekārt nepieciešamajā vietā, atvieglojot tā transportēšanu.&lt;/br&gt;Maiss ir ērti tīrāms. Jaunas, košas krāsas un augstākā kvalitāte. &lt;/br&gt; &lt;/br&gt; Izmēri: &lt;/br&gt; 5L - 19 x 19 x 20 cm &lt;/br&gt; 7L - 19 x 19 x 25 cm &lt;/br&gt; 10L - 19 x 19 x 34 cm &lt;/br&gt; 13L - 19 x 19 x 42 cm &lt;/br&gt; 22L - 22 x 22 x 52 cm &lt;/br&gt; 35L - 26 x 26 x 60 cm &lt;/br&gt; 59L - 31 x 31 x 70 cm &lt;/br&gt; 79L - 34 x 34 x 75 cm &lt;/br&gt; 109L - 39 x 39 x 80 cm</t>
  </si>
  <si>
    <t>Ūdensdrošais maiss Ortlieb PD 350 With Valve zaļš (W)</t>
  </si>
  <si>
    <t>ORTLIEB-PD350-DZE#7L</t>
  </si>
  <si>
    <t>ORTLIEB-PD350-DZE#5L</t>
  </si>
  <si>
    <t>ORTLIEB-PD350-DZE#13L</t>
  </si>
  <si>
    <t>ORTLIEB-PD350-DZE#10L</t>
  </si>
  <si>
    <t>ORTLIEB-PD350-DZE#22L</t>
  </si>
  <si>
    <t>ORTLIEB-PD350-DZE#35L</t>
  </si>
  <si>
    <t>ORTLIEB-PD350-DZE#59L</t>
  </si>
  <si>
    <t>ORTLIEB-PD350-DZE#79L</t>
  </si>
  <si>
    <t>ORTLIEB-PD350-DZE#109L</t>
  </si>
  <si>
    <t>Izturīgs, ūdensdrošs maiss ar aizrullējamu aizdares sistēmu. Maisa pamatne izgatavota no stingra, izturīga materiāla, kas nodrošina labāku stabilitāti un vieglāku maisa piepildīšanu. Izgatavots no abrazīvi izturīga materiāla. Maisam ir D-veida riņķi pie aizdares sprādzēm un auduma cilpa pie maisa pamatnes, kas ļauj to ērtāk piestiprināt vai piekārt nepieciešamajā vietā, atvieglojot tā transportēšanu. &lt;/br&gt;Maiss ir ērti tīrāms. Lai maiss būtu ūdensdrošs, tā aizdarei jābūt aizrullētai vismaz 3 - 4 reizes.  &lt;/br&gt; &lt;/br&gt; Izmēri: &lt;/br&gt; 5L - 19 x 19 x 20 cm &lt;/br&gt; 7L - 19 x 19 x 25 cm &lt;/br&gt; 10L - 19 x 19 x 34 cm &lt;/br&gt; 13L - 19 x 19 x 42 cm &lt;/br&gt; 22L - 22 x 22 x 52 cm &lt;/br&gt; 35L - 26 x 26 x 60 cm &lt;/br&gt; 59L - 31 x 31 x 70 cm &lt;/br&gt; 79L - 34 x 34 x 75 cm &lt;/br&gt; 109L - 39 x 39 x 80 cm</t>
  </si>
  <si>
    <t>ORTLIEB-PD350-ME#5L</t>
  </si>
  <si>
    <t>ORTLIEB-PD350-ME#7L</t>
  </si>
  <si>
    <t>ORTLIEB-PD350-ME#13L</t>
  </si>
  <si>
    <t>ORTLIEB-PD350-ME#10L</t>
  </si>
  <si>
    <t>ORTLIEB-PD350-ME#22L</t>
  </si>
  <si>
    <t>ORTLIEB-PD350-ME#35L</t>
  </si>
  <si>
    <t>ORTLIEB-PD350-ME#59L</t>
  </si>
  <si>
    <t>ORTLIEB-PD350-ME#79L</t>
  </si>
  <si>
    <t>ORTLIEB-PD350-ME#109L</t>
  </si>
  <si>
    <t>Ūdensdrošais maiss Ortlieb PD 350 melns/pelēks (W)</t>
  </si>
  <si>
    <t>ORTLIEB-PD350-SA#7L</t>
  </si>
  <si>
    <t>ORTLIEB-PD350-SA#5L</t>
  </si>
  <si>
    <t>ORTLIEB-PD350-SA#13L</t>
  </si>
  <si>
    <t>ORTLIEB-PD350-SA#10L</t>
  </si>
  <si>
    <t>ORTLIEB-PD350-SA#22L</t>
  </si>
  <si>
    <t>ORTLIEB-PD350-SA#35L</t>
  </si>
  <si>
    <t>ORTLIEB-PD350-SA#59L</t>
  </si>
  <si>
    <t>ORTLIEB-PD350-SA#79L</t>
  </si>
  <si>
    <t>ORTLIEB-PD350-SA#109L</t>
  </si>
  <si>
    <t>Ūdensdrošais maiss Ortlieb PD 350 sarkans (W)</t>
  </si>
  <si>
    <t>Ūdensdrošais maiss Ortlieb Dry Bag PS 10 With Valve oranžs (W)</t>
  </si>
  <si>
    <t>ORTLIEB-DRY-VALVE-PE#22L</t>
  </si>
  <si>
    <t>Ūdensdrošais maiss Ortlieb Dry Bag PS 10 With Valve pelēks (W)</t>
  </si>
  <si>
    <t>ORTLIEB-WATER-BAG-ME#4L</t>
  </si>
  <si>
    <t>ORTLIEB-WATER-BAG-ME#10L</t>
  </si>
  <si>
    <t>ORTLIEB-WATER-BAG-ZI#4L</t>
  </si>
  <si>
    <t>ORTLIEB-WATER-BAG-ZI#2L</t>
  </si>
  <si>
    <t>Viegla un funkcionāla ūdens transportējamā soma - rezervuārs. Tā ir lieliska alternatīva plastmasas vai alumīnija pudelēm. Kompaktā ūdens soma aprīkota ar siksnu, kas ļauj to piestiprināt mugursomai. Tā izgatavota no izturīga un ūdensdroša materiāla. Somas iekšēja daļa apstrādāta 'pārtikas kvalitātes' pārklājumu. 4 un 10 litru versijas iespējams viegli nostiprināt uz koka zariem vai transportlīdzekļiem, pateicoties diviem rokturiem, kas aprīkoti ar sprādzēm.&lt;/br&gt;&lt;/br&gt;Pielietojums: Duša, spilvens vai paliktnis sēdēšanai u.c., iespējams kombinēt ar ūdens filtriem ūdens attīrīšanai, iespējams kombinēt ar dzeršanas caurulīti, lai izmantotu kā dzeršanas sistēmu.&lt;/br&gt;&lt;/br&gt;Padoms:&lt;/br&gt;Visi ūdens rezervuāri ir piemēroti tikai ūdenim (maks. temperatūra 60°C/140°F). Nelietojiet alkoholiskiem, saldiem vai skābiem šķidrumiem. Nepakļaujiet dzeramo ūdeni pārāk ilgai karstuma iedarbībai. Regulāri mainiet ūdeni.Glabājiet rezervuāru sausu un atvērtu. Regulāri tīriet vārstu un rezervuāru. &lt;/br&gt; &lt;/br&gt; Izmēri: &lt;/br&gt; 2L - 20 x 20 x 30 cm &lt;/br&gt; 4L - 25 x 25 x 38 cm &lt;/br&gt; 10L - 36 x 36x 44 cm</t>
  </si>
  <si>
    <t>ORTLIEB-BOWL-ZI#10L</t>
  </si>
  <si>
    <t>ORTLIEB-BOWL-ZI#5L</t>
  </si>
  <si>
    <t>ORTLIEB-BOWL-ZA#10L</t>
  </si>
  <si>
    <t>ORTLIEB-BOWL-ZA#5L</t>
  </si>
  <si>
    <t>Saliekama vanniņa ūdens transportēšanai. Stabila konstrukcija, divi izturīgi rokturi ērtākai pārnešanai. Tā ir ļoti daudzfunkcionāla - izmantojama trauku mazgāšanai, dārzeņu tīrīšanai, ūdens nešanai u.c. &lt;/br&gt; &lt;/br&gt; Izmēri: &lt;/br&gt; 5L - 24 x 24 x 12 cm &lt;/br&gt; 10L - 28 x 28 x 14 cm &lt;/br&gt; 30 x 30 x 28 cm</t>
  </si>
  <si>
    <t>Ūdens transportēšanai</t>
  </si>
  <si>
    <t>Saliekamā vanniņa ūdens transportēšanai Ortlieb zila (W)</t>
  </si>
  <si>
    <t>Saliekamā vanniņa ūdens transportēšanai Ortlieb zaļa (W)</t>
  </si>
  <si>
    <t>Soma ūdens transportēšanai Otrlieb Water Bag melna (W)</t>
  </si>
  <si>
    <t>Soma ūdens transportēšanai Otrlieb Water Bag zila (W)</t>
  </si>
  <si>
    <t>ORTLIEB-SAFE-IT-ME#XXL</t>
  </si>
  <si>
    <t>ORTLIEB-SAFE-IT-ME#XL</t>
  </si>
  <si>
    <t>ORTLIEB-SAFE-IT-ZA#XL</t>
  </si>
  <si>
    <t>ORTLIEB-SAFE-IT-ZA#L</t>
  </si>
  <si>
    <t>ORTLIEB-SAFE-IT-ZA#M</t>
  </si>
  <si>
    <t>ORTLIEB-SAFE-IT-ME#M</t>
  </si>
  <si>
    <t>ORTLIEB-SAFE-IT-ME#L</t>
  </si>
  <si>
    <t>ORTLIEB-SAFE-IT-ME#S</t>
  </si>
  <si>
    <t>Izturīgs, ūdens un putekļu drošs iepakojums dažādu elektronikas ierīču glabāšanai un pasargāšanai no ārējās vides ietekmes. Tas noderēs GPS, telefonam, minidatoriem vai citām ierīcēm. Somiņai ir ērti atvienojama jostas cilpa un siksniņa (uzkāršanai kaklā) ar regulējamu fiksatoru. &lt;/br&gt; &lt;/br&gt; Izmēri: S - 7.2 x 7.2 x 16 cm &lt;/br&gt; M - 9 x 9 x 16 cm &lt;/br&gt; L - 10.2 x 10.2 x 17 cm &lt;/br&gt; XL - 15 x 15 x 21 cm &lt;/br&gt; XXL - 18 x 18 x 25 cm</t>
  </si>
  <si>
    <t>Iepakojums Ortlieb Safe-It melns (W)</t>
  </si>
  <si>
    <t>Iepakojums Ortlieb Safe-It zaļš (W)</t>
  </si>
  <si>
    <t>ORTLIEB-TABLET-CASE#7.9"</t>
  </si>
  <si>
    <t>ORTLIEB-TABLET-CASE#10"</t>
  </si>
  <si>
    <t>Funkcionāls ūdensnecaurlaidīgais iepakojums planšetdatoram, kas būs lieliski piemērots arī citām elektroierīcēm, piemēram, ē-lasītājiem, viedtālruņiem u.c. Iepakojums izgatavots no neilona materiāla ar PU pārklājumu. Iepakojums pārbaudīts saskaņā ar IP67 standartu, kas nodrošina pilnu aizsardzību pret putekļiem un ūdeni 30 minūšu ilgam periodam 1 m dziļumā. Jūtīgās elektroierīces ir droši pasargātas no mitruma, dubļiem, putekļiem un sniega. Iepakojumu iesējams piestiprināt pie apģērba, mugursomas vai glābšanas vestes. &lt;/br&gt;Aprīkots ar ūdensnecaurlaidīga rāvējslēdzēja aizdari, kas nodrošina 100% aizsardzību dažādos laikapstākļos. UV izturīgā PU-plēve ļauj neierobežoti izmantot skārienjūtīgo ekrānu un ierīces funkcijas.&lt;/br&gt;&lt;/br&gt;  Izmērs: &lt;/br&gt; 7.9" - 13.5 x 13.5 x 21 cm &lt;/br&gt; 10" - 18 x 18 x 25.5 cm.</t>
  </si>
  <si>
    <t>Somiņa Ortlieb Tablet Case melna (W)</t>
  </si>
  <si>
    <t>ORTLIEB-PS21R-VALVE-ZA#59L</t>
  </si>
  <si>
    <t>ORTLIEB-PS21R-VALVE-ZA#109L</t>
  </si>
  <si>
    <t>Izturīgs, viegls ūdensdrošais maiss ar aizrullējamu aizdares sistēmu. Maiss aprīkots ar īpašu ventili, kas ļauj no tā izspiest lieko gaisu, ļaujot samazināt maisa apjomu. Izgatavots no abrazīvi izturīga materiāla. Maisam ir D-veida riņķi pie aizdares sprādzēm un auduma cilpa pie maisa pamatnes, kas ļauj to ērtāk piestiprināt vai piekārt nepieciešamajā vietā, atvieglojot tā transportēšanu. &lt;/br &lt;/br&gt; Izmēri: &lt;br&gt; 59L - 31 x 31 x 70 cm &lt;/br&gt; 109L - 39 x 39 x 80 cm</t>
  </si>
  <si>
    <t>ORTLIEB-PS21-WINDOW-ME#13L</t>
  </si>
  <si>
    <t>Ūdensdrošais maiss Ortlieb PS 21R With Valve zaļš (W)</t>
  </si>
  <si>
    <t>Ūdensdrošais maiss Ortlieb Utralight Liner PS 10 75 L pelēks (W)</t>
  </si>
  <si>
    <t>Ūdensdrošais maiss Ortlieb PD 350 dzeltens (W)</t>
  </si>
  <si>
    <t>ORTLIEB-PS490-ME-DZE#13L</t>
  </si>
  <si>
    <t>ORTLIEB-PS490-ME-DZE#22L</t>
  </si>
  <si>
    <t>ORTLIEB-PS490-ME-DZE#35L</t>
  </si>
  <si>
    <t>ORTLIEB-PS490-ME-DZE#59L</t>
  </si>
  <si>
    <t>ORTLIEB-PS490-ME-DZE#79L</t>
  </si>
  <si>
    <t>ORTLIEB-PS490-ME-DZE#109L</t>
  </si>
  <si>
    <t>ORTLIEB-PS490-ME-PE#13L</t>
  </si>
  <si>
    <t>ORTLIEB-PS490-ME-PE#22L</t>
  </si>
  <si>
    <t>ORTLIEB-PS490-ME-PE#35L</t>
  </si>
  <si>
    <t>ORTLIEB-PS490-ME-PE#59L</t>
  </si>
  <si>
    <t>ORTLIEB-PS490-ME-PE#79L</t>
  </si>
  <si>
    <t>ORTLIEB-PS490-ME-PE#109L</t>
  </si>
  <si>
    <t>ORTLIEB-PS490-ME-SA#13L</t>
  </si>
  <si>
    <t>ORTLIEB-PS490-ME-SA22L</t>
  </si>
  <si>
    <t>ORTLIEB-PS490-ME-SA#35L</t>
  </si>
  <si>
    <t>ORTLIEB-PS490-ME-SA#59L</t>
  </si>
  <si>
    <t>ORTLIEB-PS490-ME-SA#79L</t>
  </si>
  <si>
    <t>ORTLIEB-PS490-ME-SA#109L</t>
  </si>
  <si>
    <t>Daudzpusīgs, izturīgs ūdensdrošais maiss ar aizrullējamu aizdares sistēmu. Izgatavots no ļoti izturīga un droša PS 490 poliestera materiāla. Maisam ir stingra pamatne, kas atvieglo tā piepildīšanu un padara maisu stabilāku. D-veida riņķi pie aizdares sprādzēm un auduma cilpa pie maisa pamatnes, kas ļauj to ērtāk piestiprināt vai piekārt nepieciešamajā vietā, atvieglojot tā transportēšanu. Maisu ir viegli un ērti tīrīt. Lai maiss būtu ūdensdrošs, tā aizdarei jābūt aizrullētai vismaz 3 - 4 reizes. Pateicoties tā izturīgajam materiālam, tas ideāli piemērots lietošanai pat ekstrēmākajās situācijās. &lt;/br&gt; &lt;/br&gt; Izmēri: &lt;/br&gt; 13L - 19 x 19 x 42 cm &lt;/br&gt; 22L - 22 x 22 x 52 cm &lt;/br&gt; 35L - 26 x 26 x 60 cm &lt;/br&gt; 59L - 31 x 31 x 70 cm &lt;/br&gt; 79L - 34 x 34 x 75 cm &lt;/br&gt; 109L - 39 x 39 x 80 cm</t>
  </si>
  <si>
    <t>Ūdensdrošais maiss Ortlieb PS 490 melns/dzeltens (W)</t>
  </si>
  <si>
    <t>Ūdensdrošais maiss Ortlieb PS 490 melns/pelēks (W)</t>
  </si>
  <si>
    <t>Ūdensdrošais maiss Ortlieb PS 490 melns/sarkans (W)</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</si>
</sst>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Ls-426]\ #,##0.00;[Red][$Ls-426]&quot; -&quot;#,##0.00"/>
    <numFmt numFmtId="165" formatCode="#,##0.000"/>
  </numFmts>
  <fonts count="22" x14ac:knownFonts="1">
    <font>
      <sz val="11"/>
      <color theme="1"/>
      <name val="Calibri"/>
      <family val="2"/>
      <charset val="186"/>
      <scheme val="minor"/>
    </font>
    <font>
      <sz val="11"/>
      <color theme="1"/>
      <name val="Calibri"/>
      <family val="2"/>
      <charset val="186"/>
      <scheme val="minor"/>
    </font>
    <font>
      <i/>
      <sz val="11"/>
      <color rgb="FF7F7F7F"/>
      <name val="Calibri"/>
      <family val="2"/>
      <charset val="186"/>
      <scheme val="minor"/>
    </font>
    <font>
      <sz val="11"/>
      <color theme="1"/>
      <name val="Calibri"/>
      <family val="2"/>
      <scheme val="minor"/>
    </font>
    <font>
      <sz val="11"/>
      <name val="Calibri"/>
      <family val="2"/>
      <charset val="186"/>
      <scheme val="minor"/>
    </font>
    <font>
      <sz val="11"/>
      <color rgb="FF000000"/>
      <name val="Calibri"/>
      <family val="2"/>
      <charset val="186"/>
    </font>
    <font>
      <sz val="11"/>
      <color indexed="8"/>
      <name val="Calibri"/>
      <family val="2"/>
      <charset val="186"/>
    </font>
    <font>
      <b/>
      <i/>
      <sz val="16"/>
      <color indexed="8"/>
      <name val="Arial"/>
      <family val="2"/>
      <charset val="186"/>
    </font>
    <font>
      <sz val="11"/>
      <color indexed="8"/>
      <name val="Arial"/>
      <family val="2"/>
      <charset val="186"/>
    </font>
    <font>
      <b/>
      <i/>
      <u/>
      <sz val="11"/>
      <color indexed="8"/>
      <name val="Arial"/>
      <family val="2"/>
      <charset val="186"/>
    </font>
    <font>
      <sz val="11"/>
      <color indexed="16"/>
      <name val="Calibri"/>
      <family val="2"/>
      <charset val="186"/>
    </font>
    <font>
      <sz val="11"/>
      <color indexed="8"/>
      <name val="Arial"/>
      <family val="2"/>
      <charset val="238"/>
    </font>
    <font>
      <sz val="10"/>
      <name val="Arial"/>
      <family val="2"/>
      <charset val="186"/>
    </font>
    <font>
      <sz val="11"/>
      <color indexed="8"/>
      <name val="Calibri"/>
      <family val="2"/>
      <charset val="1"/>
    </font>
    <font>
      <i/>
      <sz val="11"/>
      <color indexed="23"/>
      <name val="Calibri"/>
      <family val="2"/>
      <charset val="186"/>
    </font>
    <font>
      <sz val="11"/>
      <color indexed="17"/>
      <name val="Calibri"/>
      <family val="2"/>
      <charset val="186"/>
    </font>
    <font>
      <u/>
      <sz val="11"/>
      <color indexed="12"/>
      <name val="Calibri"/>
      <family val="2"/>
      <charset val="186"/>
    </font>
    <font>
      <sz val="11"/>
      <color indexed="20"/>
      <name val="Calibri"/>
      <family val="2"/>
      <charset val="186"/>
    </font>
    <font>
      <i/>
      <sz val="11"/>
      <color rgb="FF808080"/>
      <name val="Calibri"/>
      <family val="2"/>
      <charset val="186"/>
    </font>
    <font>
      <sz val="11"/>
      <color rgb="FF000000"/>
      <name val="Calibri"/>
      <family val="2"/>
      <charset val="1"/>
    </font>
    <font>
      <sz val="10"/>
      <color rgb="FF000000"/>
      <name val="Arial"/>
      <family val="2"/>
      <charset val="186"/>
    </font>
    <font>
      <sz val="11"/>
      <color rgb="FF373737"/>
      <name val="Calibri"/>
      <family val="2"/>
      <charset val="186"/>
      <scheme val="minor"/>
    </font>
  </fonts>
  <fills count="6">
    <fill>
      <patternFill patternType="none"/>
    </fill>
    <fill>
      <patternFill patternType="gray125"/>
    </fill>
    <fill>
      <patternFill patternType="solid">
        <fgColor indexed="47"/>
        <bgColor indexed="31"/>
      </patternFill>
    </fill>
    <fill>
      <patternFill patternType="solid">
        <fgColor indexed="45"/>
        <bgColor indexed="29"/>
      </patternFill>
    </fill>
    <fill>
      <patternFill patternType="solid">
        <fgColor indexed="42"/>
        <bgColor indexed="27"/>
      </patternFill>
    </fill>
    <fill>
      <patternFill patternType="solid">
        <fgColor rgb="FFFFFF00"/>
        <bgColor indexed="64"/>
      </patternFill>
    </fill>
  </fills>
  <borders count="1">
    <border>
      <left/>
      <right/>
      <top/>
      <bottom/>
      <diagonal/>
    </border>
  </borders>
  <cellStyleXfs count="1786">
    <xf numFmtId="0" fontId="0" fillId="0" borderId="0"/>
    <xf numFmtId="0" fontId="3" fillId="0" borderId="0"/>
    <xf numFmtId="0" fontId="5" fillId="0" borderId="0"/>
    <xf numFmtId="0" fontId="6" fillId="0" borderId="0"/>
    <xf numFmtId="0" fontId="10" fillId="2" borderId="0" applyNumberFormat="0" applyBorder="0" applyAlignment="0" applyProtection="0"/>
    <xf numFmtId="164" fontId="6" fillId="0" borderId="0"/>
    <xf numFmtId="0" fontId="6" fillId="0" borderId="0"/>
    <xf numFmtId="0" fontId="6" fillId="0" borderId="0"/>
    <xf numFmtId="0" fontId="6" fillId="0" borderId="0"/>
    <xf numFmtId="0" fontId="13" fillId="0" borderId="0"/>
    <xf numFmtId="0" fontId="6" fillId="0" borderId="0"/>
    <xf numFmtId="0" fontId="17" fillId="3" borderId="0" applyBorder="0" applyProtection="0"/>
    <xf numFmtId="0" fontId="6" fillId="0" borderId="0"/>
    <xf numFmtId="0" fontId="13" fillId="0" borderId="0"/>
    <xf numFmtId="0" fontId="13" fillId="0" borderId="0"/>
    <xf numFmtId="0" fontId="6" fillId="0" borderId="0"/>
    <xf numFmtId="0" fontId="13" fillId="0" borderId="0"/>
    <xf numFmtId="164" fontId="6" fillId="0" borderId="0"/>
    <xf numFmtId="164" fontId="6"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164" fontId="6" fillId="0" borderId="0"/>
    <xf numFmtId="164" fontId="6" fillId="0" borderId="0"/>
    <xf numFmtId="164" fontId="6" fillId="0" borderId="0"/>
    <xf numFmtId="164" fontId="6" fillId="0" borderId="0"/>
    <xf numFmtId="0" fontId="13" fillId="0" borderId="0"/>
    <xf numFmtId="0" fontId="13" fillId="0" borderId="0"/>
    <xf numFmtId="0" fontId="13" fillId="0" borderId="0"/>
    <xf numFmtId="0" fontId="13" fillId="0" borderId="0"/>
    <xf numFmtId="0" fontId="13" fillId="0" borderId="0"/>
    <xf numFmtId="0" fontId="6" fillId="0" borderId="0"/>
    <xf numFmtId="0" fontId="6" fillId="0" borderId="0"/>
    <xf numFmtId="0" fontId="6" fillId="0" borderId="0"/>
    <xf numFmtId="0" fontId="10" fillId="2" borderId="0" applyBorder="0" applyProtection="0"/>
    <xf numFmtId="0" fontId="13" fillId="0" borderId="0"/>
    <xf numFmtId="164" fontId="6" fillId="0" borderId="0"/>
    <xf numFmtId="0" fontId="13" fillId="0" borderId="0"/>
    <xf numFmtId="0" fontId="6" fillId="0" borderId="0"/>
    <xf numFmtId="164" fontId="6" fillId="0" borderId="0"/>
    <xf numFmtId="0" fontId="17" fillId="3" borderId="0" applyBorder="0" applyProtection="0"/>
    <xf numFmtId="164" fontId="6" fillId="0" borderId="0"/>
    <xf numFmtId="164" fontId="6" fillId="0" borderId="0"/>
    <xf numFmtId="164" fontId="6" fillId="0" borderId="0"/>
    <xf numFmtId="164" fontId="6" fillId="0" borderId="0"/>
    <xf numFmtId="164" fontId="6" fillId="0" borderId="0"/>
    <xf numFmtId="164" fontId="6" fillId="0" borderId="0"/>
    <xf numFmtId="164" fontId="6" fillId="0" borderId="0"/>
    <xf numFmtId="164" fontId="6" fillId="0" borderId="0"/>
    <xf numFmtId="164" fontId="6" fillId="0" borderId="0"/>
    <xf numFmtId="164" fontId="6" fillId="0" borderId="0"/>
    <xf numFmtId="164" fontId="6" fillId="0" borderId="0"/>
    <xf numFmtId="0" fontId="6"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5" fillId="4" borderId="0" applyNumberFormat="0" applyBorder="0" applyAlignment="0" applyProtection="0"/>
    <xf numFmtId="0" fontId="6" fillId="0" borderId="0"/>
    <xf numFmtId="0" fontId="13" fillId="0" borderId="0"/>
    <xf numFmtId="0" fontId="6" fillId="0" borderId="0"/>
    <xf numFmtId="0" fontId="13" fillId="0" borderId="0"/>
    <xf numFmtId="0" fontId="13" fillId="0" borderId="0"/>
    <xf numFmtId="0" fontId="13" fillId="0" borderId="0"/>
    <xf numFmtId="0" fontId="13" fillId="0" borderId="0"/>
    <xf numFmtId="0" fontId="13" fillId="0" borderId="0"/>
    <xf numFmtId="0" fontId="13" fillId="0" borderId="0"/>
    <xf numFmtId="0" fontId="6" fillId="0" borderId="0"/>
    <xf numFmtId="0" fontId="6" fillId="0" borderId="0"/>
    <xf numFmtId="0" fontId="6" fillId="0" borderId="0"/>
    <xf numFmtId="0" fontId="6" fillId="0" borderId="0"/>
    <xf numFmtId="0" fontId="14" fillId="0" borderId="0" applyNumberFormat="0" applyFill="0" applyBorder="0" applyAlignment="0" applyProtection="0"/>
    <xf numFmtId="0" fontId="18" fillId="0" borderId="0" applyBorder="0" applyProtection="0"/>
    <xf numFmtId="0" fontId="19" fillId="0" borderId="0"/>
    <xf numFmtId="0" fontId="19" fillId="0" borderId="0"/>
    <xf numFmtId="0" fontId="19" fillId="0" borderId="0"/>
    <xf numFmtId="0" fontId="19" fillId="0" borderId="0"/>
    <xf numFmtId="0" fontId="19" fillId="0" borderId="0"/>
    <xf numFmtId="0" fontId="19" fillId="0" borderId="0"/>
    <xf numFmtId="0" fontId="2" fillId="0" borderId="0" applyNumberForma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19" fillId="0" borderId="0"/>
    <xf numFmtId="0" fontId="19" fillId="0" borderId="0"/>
    <xf numFmtId="0" fontId="19" fillId="0" borderId="0"/>
    <xf numFmtId="0" fontId="18" fillId="0" borderId="0" applyBorder="0" applyProtection="0"/>
    <xf numFmtId="0" fontId="18" fillId="0" borderId="0" applyBorder="0" applyProtection="0"/>
    <xf numFmtId="0" fontId="19" fillId="0" borderId="0"/>
    <xf numFmtId="0" fontId="5" fillId="0" borderId="0"/>
    <xf numFmtId="0" fontId="18" fillId="0" borderId="0" applyBorder="0" applyProtection="0"/>
    <xf numFmtId="0" fontId="19" fillId="0" borderId="0"/>
    <xf numFmtId="0" fontId="19" fillId="0" borderId="0"/>
    <xf numFmtId="0" fontId="19" fillId="0" borderId="0"/>
    <xf numFmtId="0" fontId="19" fillId="0" borderId="0"/>
    <xf numFmtId="0" fontId="19" fillId="0" borderId="0"/>
    <xf numFmtId="0" fontId="19" fillId="0" borderId="0"/>
    <xf numFmtId="0" fontId="18" fillId="0" borderId="0" applyBorder="0" applyProtection="0"/>
    <xf numFmtId="0" fontId="5" fillId="0" borderId="0"/>
    <xf numFmtId="0" fontId="5"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5" fillId="0" borderId="0"/>
    <xf numFmtId="0" fontId="18" fillId="0" borderId="0" applyBorder="0" applyProtection="0"/>
    <xf numFmtId="0" fontId="19" fillId="0" borderId="0"/>
    <xf numFmtId="0" fontId="5" fillId="0" borderId="0"/>
    <xf numFmtId="0" fontId="19" fillId="0" borderId="0"/>
    <xf numFmtId="0" fontId="5" fillId="0" borderId="0"/>
    <xf numFmtId="0" fontId="5" fillId="0" borderId="0"/>
    <xf numFmtId="0" fontId="18" fillId="0" borderId="0" applyBorder="0" applyProtection="0"/>
    <xf numFmtId="0" fontId="19" fillId="0" borderId="0"/>
    <xf numFmtId="0" fontId="19" fillId="0" borderId="0"/>
    <xf numFmtId="0" fontId="5" fillId="0" borderId="0"/>
    <xf numFmtId="0" fontId="5" fillId="0" borderId="0"/>
    <xf numFmtId="0" fontId="18" fillId="0" borderId="0" applyBorder="0" applyProtection="0"/>
    <xf numFmtId="0" fontId="19" fillId="0" borderId="0"/>
    <xf numFmtId="0" fontId="19" fillId="0" borderId="0"/>
    <xf numFmtId="0" fontId="5" fillId="0" borderId="0"/>
    <xf numFmtId="0" fontId="5" fillId="0" borderId="0"/>
    <xf numFmtId="0" fontId="18" fillId="0" borderId="0" applyBorder="0" applyProtection="0"/>
    <xf numFmtId="0" fontId="19" fillId="0" borderId="0"/>
    <xf numFmtId="0" fontId="19" fillId="0" borderId="0"/>
    <xf numFmtId="0" fontId="18" fillId="0" borderId="0" applyBorder="0" applyProtection="0"/>
    <xf numFmtId="0" fontId="19" fillId="0" borderId="0"/>
    <xf numFmtId="0" fontId="19" fillId="0" borderId="0"/>
    <xf numFmtId="0" fontId="18" fillId="0" borderId="0" applyBorder="0" applyProtection="0"/>
    <xf numFmtId="0" fontId="19" fillId="0" borderId="0"/>
    <xf numFmtId="0" fontId="19" fillId="0" borderId="0"/>
    <xf numFmtId="0" fontId="18" fillId="0" borderId="0" applyBorder="0" applyProtection="0"/>
    <xf numFmtId="0" fontId="19" fillId="0" borderId="0"/>
    <xf numFmtId="0" fontId="19" fillId="0" borderId="0"/>
    <xf numFmtId="0" fontId="19" fillId="0" borderId="0"/>
    <xf numFmtId="0" fontId="19" fillId="0" borderId="0"/>
    <xf numFmtId="0" fontId="19" fillId="0" borderId="0"/>
    <xf numFmtId="0" fontId="19" fillId="0" borderId="0"/>
    <xf numFmtId="0" fontId="7" fillId="0" borderId="0">
      <alignment horizontal="center" textRotation="90"/>
    </xf>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2" fillId="0" borderId="0"/>
    <xf numFmtId="0" fontId="13" fillId="0" borderId="0"/>
    <xf numFmtId="0" fontId="20" fillId="0" borderId="0"/>
    <xf numFmtId="0" fontId="5" fillId="0" borderId="0"/>
    <xf numFmtId="0" fontId="1" fillId="0" borderId="0"/>
    <xf numFmtId="0" fontId="19" fillId="0" borderId="0"/>
    <xf numFmtId="0" fontId="6" fillId="0" borderId="0"/>
    <xf numFmtId="0" fontId="6" fillId="0" borderId="0"/>
    <xf numFmtId="0" fontId="19" fillId="0" borderId="0"/>
    <xf numFmtId="0" fontId="19" fillId="0" borderId="0"/>
    <xf numFmtId="0" fontId="19" fillId="0" borderId="0"/>
    <xf numFmtId="0" fontId="19" fillId="0" borderId="0"/>
    <xf numFmtId="0" fontId="3" fillId="0" borderId="0"/>
    <xf numFmtId="0" fontId="5" fillId="0" borderId="0"/>
    <xf numFmtId="0" fontId="19" fillId="0" borderId="0"/>
    <xf numFmtId="0" fontId="19" fillId="0" borderId="0"/>
    <xf numFmtId="0" fontId="19" fillId="0" borderId="0"/>
    <xf numFmtId="0" fontId="19" fillId="0" borderId="0"/>
    <xf numFmtId="0" fontId="19" fillId="0" borderId="0"/>
    <xf numFmtId="0" fontId="19" fillId="0" borderId="0"/>
    <xf numFmtId="0" fontId="5" fillId="0" borderId="0"/>
    <xf numFmtId="0" fontId="5" fillId="0" borderId="0"/>
    <xf numFmtId="0" fontId="5" fillId="0" borderId="0"/>
    <xf numFmtId="0" fontId="5" fillId="0" borderId="0"/>
    <xf numFmtId="0" fontId="5" fillId="0" borderId="0"/>
    <xf numFmtId="0" fontId="19" fillId="0" borderId="0"/>
    <xf numFmtId="0" fontId="19" fillId="0" borderId="0"/>
    <xf numFmtId="0" fontId="5" fillId="0" borderId="0"/>
    <xf numFmtId="0" fontId="19" fillId="0" borderId="0"/>
    <xf numFmtId="0" fontId="19" fillId="0" borderId="0"/>
    <xf numFmtId="0" fontId="19" fillId="0" borderId="0"/>
    <xf numFmtId="0" fontId="19" fillId="0" borderId="0"/>
    <xf numFmtId="0" fontId="19" fillId="0" borderId="0"/>
    <xf numFmtId="0" fontId="19" fillId="0" borderId="0"/>
    <xf numFmtId="0" fontId="5"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19" fillId="0" borderId="0"/>
    <xf numFmtId="0" fontId="19" fillId="0" borderId="0"/>
    <xf numFmtId="0" fontId="20" fillId="0" borderId="0"/>
    <xf numFmtId="0" fontId="6" fillId="0" borderId="0"/>
    <xf numFmtId="0" fontId="13" fillId="0" borderId="0"/>
    <xf numFmtId="0" fontId="13" fillId="0" borderId="0"/>
    <xf numFmtId="0" fontId="1" fillId="0" borderId="0"/>
    <xf numFmtId="0" fontId="13" fillId="0" borderId="0"/>
    <xf numFmtId="0" fontId="13" fillId="0" borderId="0"/>
    <xf numFmtId="0" fontId="19" fillId="0" borderId="0"/>
    <xf numFmtId="0" fontId="20" fillId="0" borderId="0"/>
    <xf numFmtId="0" fontId="20" fillId="0" borderId="0"/>
    <xf numFmtId="0" fontId="1" fillId="0" borderId="0"/>
    <xf numFmtId="0" fontId="3" fillId="0" borderId="0"/>
    <xf numFmtId="0" fontId="19" fillId="0" borderId="0"/>
    <xf numFmtId="0" fontId="6" fillId="0" borderId="0"/>
    <xf numFmtId="0" fontId="6" fillId="0" borderId="0"/>
    <xf numFmtId="0" fontId="19" fillId="0" borderId="0"/>
    <xf numFmtId="0" fontId="19" fillId="0" borderId="0"/>
    <xf numFmtId="0" fontId="3" fillId="0" borderId="0"/>
    <xf numFmtId="0" fontId="19" fillId="0" borderId="0"/>
    <xf numFmtId="0" fontId="20" fillId="0" borderId="0"/>
    <xf numFmtId="0" fontId="20" fillId="0" borderId="0"/>
    <xf numFmtId="0" fontId="20" fillId="0" borderId="0"/>
    <xf numFmtId="0" fontId="20" fillId="0" borderId="0"/>
    <xf numFmtId="0" fontId="20" fillId="0" borderId="0"/>
    <xf numFmtId="0" fontId="20"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3" fillId="0" borderId="0"/>
    <xf numFmtId="0" fontId="20" fillId="0" borderId="0"/>
    <xf numFmtId="0" fontId="20" fillId="0" borderId="0"/>
    <xf numFmtId="0" fontId="20" fillId="0" borderId="0"/>
    <xf numFmtId="0" fontId="20" fillId="0" borderId="0"/>
    <xf numFmtId="0" fontId="20" fillId="0" borderId="0"/>
    <xf numFmtId="0" fontId="20" fillId="0" borderId="0"/>
    <xf numFmtId="0" fontId="3" fillId="0" borderId="0"/>
    <xf numFmtId="0" fontId="3" fillId="0" borderId="0"/>
    <xf numFmtId="0" fontId="3" fillId="0" borderId="0"/>
    <xf numFmtId="0" fontId="20" fillId="0" borderId="0"/>
    <xf numFmtId="0" fontId="3" fillId="0" borderId="0"/>
    <xf numFmtId="0" fontId="19" fillId="0" borderId="0"/>
    <xf numFmtId="0" fontId="6" fillId="0" borderId="0"/>
    <xf numFmtId="0" fontId="3" fillId="0" borderId="0"/>
    <xf numFmtId="0" fontId="3" fillId="0" borderId="0"/>
    <xf numFmtId="0" fontId="5" fillId="0" borderId="0"/>
    <xf numFmtId="0" fontId="5" fillId="0" borderId="0"/>
    <xf numFmtId="0" fontId="3" fillId="0" borderId="0"/>
    <xf numFmtId="0" fontId="19" fillId="0" borderId="0"/>
    <xf numFmtId="0" fontId="19" fillId="0" borderId="0"/>
    <xf numFmtId="0" fontId="19" fillId="0" borderId="0"/>
    <xf numFmtId="0" fontId="19" fillId="0" borderId="0"/>
    <xf numFmtId="0" fontId="19" fillId="0" borderId="0"/>
    <xf numFmtId="0" fontId="3"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3" fillId="0" borderId="0"/>
    <xf numFmtId="0" fontId="3" fillId="0" borderId="0"/>
    <xf numFmtId="0" fontId="3" fillId="0" borderId="0"/>
    <xf numFmtId="0" fontId="3" fillId="0" borderId="0"/>
    <xf numFmtId="0" fontId="3" fillId="0" borderId="0"/>
    <xf numFmtId="0" fontId="19" fillId="0" borderId="0"/>
    <xf numFmtId="0" fontId="19" fillId="0" borderId="0"/>
    <xf numFmtId="0" fontId="6" fillId="0" borderId="0"/>
    <xf numFmtId="0" fontId="19" fillId="0" borderId="0"/>
    <xf numFmtId="0" fontId="19" fillId="0" borderId="0"/>
    <xf numFmtId="0" fontId="20" fillId="0" borderId="0"/>
    <xf numFmtId="0" fontId="20" fillId="0" borderId="0"/>
    <xf numFmtId="0" fontId="3" fillId="0" borderId="0"/>
    <xf numFmtId="0" fontId="5" fillId="0" borderId="0"/>
    <xf numFmtId="0" fontId="5" fillId="0" borderId="0"/>
    <xf numFmtId="0" fontId="3" fillId="0" borderId="0"/>
    <xf numFmtId="0" fontId="19" fillId="0" borderId="0"/>
    <xf numFmtId="0" fontId="20" fillId="0" borderId="0"/>
    <xf numFmtId="0" fontId="3" fillId="0" borderId="0"/>
    <xf numFmtId="0" fontId="19" fillId="0" borderId="0"/>
    <xf numFmtId="0" fontId="20" fillId="0" borderId="0"/>
    <xf numFmtId="0" fontId="20" fillId="0" borderId="0"/>
    <xf numFmtId="0" fontId="20" fillId="0" borderId="0"/>
    <xf numFmtId="0" fontId="20" fillId="0" borderId="0"/>
    <xf numFmtId="0" fontId="20" fillId="0" borderId="0"/>
    <xf numFmtId="0" fontId="20" fillId="0" borderId="0"/>
    <xf numFmtId="0" fontId="19" fillId="0" borderId="0"/>
    <xf numFmtId="0" fontId="19" fillId="0" borderId="0"/>
    <xf numFmtId="0" fontId="19" fillId="0" borderId="0"/>
    <xf numFmtId="0" fontId="19" fillId="0" borderId="0"/>
    <xf numFmtId="0" fontId="19" fillId="0" borderId="0"/>
    <xf numFmtId="0" fontId="20" fillId="0" borderId="0"/>
    <xf numFmtId="0" fontId="19" fillId="0" borderId="0"/>
    <xf numFmtId="0" fontId="19" fillId="0" borderId="0"/>
    <xf numFmtId="0" fontId="19" fillId="0" borderId="0"/>
    <xf numFmtId="0" fontId="19" fillId="0" borderId="0"/>
    <xf numFmtId="0" fontId="19" fillId="0" borderId="0"/>
    <xf numFmtId="0" fontId="19" fillId="0" borderId="0"/>
    <xf numFmtId="0" fontId="3" fillId="0" borderId="0"/>
    <xf numFmtId="0" fontId="3" fillId="0" borderId="0"/>
    <xf numFmtId="0" fontId="3" fillId="0" borderId="0"/>
    <xf numFmtId="0" fontId="20" fillId="0" borderId="0"/>
    <xf numFmtId="0" fontId="20" fillId="0" borderId="0"/>
    <xf numFmtId="0" fontId="3" fillId="0" borderId="0"/>
    <xf numFmtId="0" fontId="3" fillId="0" borderId="0"/>
    <xf numFmtId="0" fontId="3" fillId="0" borderId="0"/>
    <xf numFmtId="0" fontId="1" fillId="0" borderId="0"/>
    <xf numFmtId="0" fontId="1" fillId="0" borderId="0"/>
    <xf numFmtId="0" fontId="20" fillId="0" borderId="0"/>
    <xf numFmtId="0" fontId="20" fillId="0" borderId="0"/>
    <xf numFmtId="0" fontId="19" fillId="0" borderId="0"/>
    <xf numFmtId="0" fontId="19" fillId="0" borderId="0"/>
    <xf numFmtId="0" fontId="19" fillId="0" borderId="0"/>
    <xf numFmtId="0" fontId="19" fillId="0" borderId="0"/>
    <xf numFmtId="0" fontId="19" fillId="0" borderId="0"/>
    <xf numFmtId="0" fontId="19" fillId="0" borderId="0"/>
    <xf numFmtId="0" fontId="3" fillId="0" borderId="0"/>
    <xf numFmtId="0" fontId="19" fillId="0" borderId="0"/>
    <xf numFmtId="0" fontId="20" fillId="0" borderId="0"/>
    <xf numFmtId="0" fontId="20" fillId="0" borderId="0"/>
    <xf numFmtId="0" fontId="20" fillId="0" borderId="0"/>
    <xf numFmtId="0" fontId="20" fillId="0" borderId="0"/>
    <xf numFmtId="0" fontId="20" fillId="0" borderId="0"/>
    <xf numFmtId="0" fontId="20" fillId="0" borderId="0"/>
    <xf numFmtId="0" fontId="19" fillId="0" borderId="0"/>
    <xf numFmtId="0" fontId="19" fillId="0" borderId="0"/>
    <xf numFmtId="0" fontId="19" fillId="0" borderId="0"/>
    <xf numFmtId="0" fontId="19" fillId="0" borderId="0"/>
    <xf numFmtId="0" fontId="19" fillId="0" borderId="0"/>
    <xf numFmtId="0" fontId="20" fillId="0" borderId="0"/>
    <xf numFmtId="0" fontId="20" fillId="0" borderId="0"/>
    <xf numFmtId="0" fontId="19" fillId="0" borderId="0"/>
    <xf numFmtId="0" fontId="19" fillId="0" borderId="0"/>
    <xf numFmtId="0" fontId="20" fillId="0" borderId="0"/>
    <xf numFmtId="0" fontId="20" fillId="0" borderId="0"/>
    <xf numFmtId="0" fontId="19" fillId="0" borderId="0"/>
    <xf numFmtId="0" fontId="3" fillId="0" borderId="0"/>
    <xf numFmtId="0" fontId="19" fillId="0" borderId="0"/>
    <xf numFmtId="0" fontId="19" fillId="0" borderId="0"/>
    <xf numFmtId="0" fontId="19" fillId="0" borderId="0"/>
    <xf numFmtId="0" fontId="19" fillId="0" borderId="0"/>
    <xf numFmtId="0" fontId="19" fillId="0" borderId="0"/>
    <xf numFmtId="0" fontId="3"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 fillId="0" borderId="0"/>
    <xf numFmtId="0" fontId="19" fillId="0" borderId="0"/>
    <xf numFmtId="0" fontId="1" fillId="0" borderId="0"/>
    <xf numFmtId="0" fontId="1" fillId="0" borderId="0"/>
    <xf numFmtId="0" fontId="19" fillId="0" borderId="0"/>
    <xf numFmtId="0" fontId="3" fillId="0" borderId="0"/>
    <xf numFmtId="0" fontId="20" fillId="0" borderId="0"/>
    <xf numFmtId="0" fontId="20" fillId="0" borderId="0"/>
    <xf numFmtId="0" fontId="19" fillId="0" borderId="0"/>
    <xf numFmtId="0" fontId="19" fillId="0" borderId="0"/>
    <xf numFmtId="0" fontId="19" fillId="0" borderId="0"/>
    <xf numFmtId="0" fontId="19" fillId="0" borderId="0"/>
    <xf numFmtId="0" fontId="19" fillId="0" borderId="0"/>
    <xf numFmtId="0" fontId="19" fillId="0" borderId="0"/>
    <xf numFmtId="0" fontId="3" fillId="0" borderId="0"/>
    <xf numFmtId="0" fontId="19" fillId="0" borderId="0"/>
    <xf numFmtId="0" fontId="20" fillId="0" borderId="0"/>
    <xf numFmtId="0" fontId="20" fillId="0" borderId="0"/>
    <xf numFmtId="0" fontId="20" fillId="0" borderId="0"/>
    <xf numFmtId="0" fontId="20" fillId="0" borderId="0"/>
    <xf numFmtId="0" fontId="20" fillId="0" borderId="0"/>
    <xf numFmtId="0" fontId="20" fillId="0" borderId="0"/>
    <xf numFmtId="0" fontId="19" fillId="0" borderId="0"/>
    <xf numFmtId="0" fontId="19" fillId="0" borderId="0"/>
    <xf numFmtId="0" fontId="19" fillId="0" borderId="0"/>
    <xf numFmtId="0" fontId="19" fillId="0" borderId="0"/>
    <xf numFmtId="0" fontId="19" fillId="0" borderId="0"/>
    <xf numFmtId="0" fontId="20" fillId="0" borderId="0"/>
    <xf numFmtId="0" fontId="20" fillId="0" borderId="0"/>
    <xf numFmtId="0" fontId="19" fillId="0" borderId="0"/>
    <xf numFmtId="0" fontId="19" fillId="0" borderId="0"/>
    <xf numFmtId="0" fontId="20" fillId="0" borderId="0"/>
    <xf numFmtId="0" fontId="20" fillId="0" borderId="0"/>
    <xf numFmtId="0" fontId="19" fillId="0" borderId="0"/>
    <xf numFmtId="0" fontId="3" fillId="0" borderId="0"/>
    <xf numFmtId="0" fontId="20" fillId="0" borderId="0"/>
    <xf numFmtId="0" fontId="20" fillId="0" borderId="0"/>
    <xf numFmtId="0" fontId="19" fillId="0" borderId="0"/>
    <xf numFmtId="0" fontId="19" fillId="0" borderId="0"/>
    <xf numFmtId="0" fontId="19" fillId="0" borderId="0"/>
    <xf numFmtId="0" fontId="19" fillId="0" borderId="0"/>
    <xf numFmtId="0" fontId="19" fillId="0" borderId="0"/>
    <xf numFmtId="0" fontId="19" fillId="0" borderId="0"/>
    <xf numFmtId="0" fontId="3" fillId="0" borderId="0"/>
    <xf numFmtId="0" fontId="19" fillId="0" borderId="0"/>
    <xf numFmtId="0" fontId="20" fillId="0" borderId="0"/>
    <xf numFmtId="0" fontId="20" fillId="0" borderId="0"/>
    <xf numFmtId="0" fontId="20" fillId="0" borderId="0"/>
    <xf numFmtId="0" fontId="20" fillId="0" borderId="0"/>
    <xf numFmtId="0" fontId="20" fillId="0" borderId="0"/>
    <xf numFmtId="0" fontId="20" fillId="0" borderId="0"/>
    <xf numFmtId="0" fontId="19" fillId="0" borderId="0"/>
    <xf numFmtId="0" fontId="19" fillId="0" borderId="0"/>
    <xf numFmtId="0" fontId="19" fillId="0" borderId="0"/>
    <xf numFmtId="0" fontId="19" fillId="0" borderId="0"/>
    <xf numFmtId="0" fontId="19" fillId="0" borderId="0"/>
    <xf numFmtId="0" fontId="20" fillId="0" borderId="0"/>
    <xf numFmtId="0" fontId="20" fillId="0" borderId="0"/>
    <xf numFmtId="0" fontId="19" fillId="0" borderId="0"/>
    <xf numFmtId="0" fontId="19" fillId="0" borderId="0"/>
    <xf numFmtId="0" fontId="20" fillId="0" borderId="0"/>
    <xf numFmtId="0" fontId="20" fillId="0" borderId="0"/>
    <xf numFmtId="0" fontId="19" fillId="0" borderId="0"/>
    <xf numFmtId="0" fontId="3" fillId="0" borderId="0"/>
    <xf numFmtId="0" fontId="20" fillId="0" borderId="0"/>
    <xf numFmtId="0" fontId="20" fillId="0" borderId="0"/>
    <xf numFmtId="0" fontId="19" fillId="0" borderId="0"/>
    <xf numFmtId="0" fontId="19" fillId="0" borderId="0"/>
    <xf numFmtId="0" fontId="19" fillId="0" borderId="0"/>
    <xf numFmtId="0" fontId="19" fillId="0" borderId="0"/>
    <xf numFmtId="0" fontId="19" fillId="0" borderId="0"/>
    <xf numFmtId="0" fontId="19" fillId="0" borderId="0"/>
    <xf numFmtId="0" fontId="3" fillId="0" borderId="0"/>
    <xf numFmtId="0" fontId="19" fillId="0" borderId="0"/>
    <xf numFmtId="0" fontId="20" fillId="0" borderId="0"/>
    <xf numFmtId="0" fontId="20" fillId="0" borderId="0"/>
    <xf numFmtId="0" fontId="20" fillId="0" borderId="0"/>
    <xf numFmtId="0" fontId="20" fillId="0" borderId="0"/>
    <xf numFmtId="0" fontId="20" fillId="0" borderId="0"/>
    <xf numFmtId="0" fontId="20" fillId="0" borderId="0"/>
    <xf numFmtId="0" fontId="19" fillId="0" borderId="0"/>
    <xf numFmtId="0" fontId="19" fillId="0" borderId="0"/>
    <xf numFmtId="0" fontId="19" fillId="0" borderId="0"/>
    <xf numFmtId="0" fontId="19" fillId="0" borderId="0"/>
    <xf numFmtId="0" fontId="19" fillId="0" borderId="0"/>
    <xf numFmtId="0" fontId="20" fillId="0" borderId="0"/>
    <xf numFmtId="0" fontId="20" fillId="0" borderId="0"/>
    <xf numFmtId="0" fontId="19" fillId="0" borderId="0"/>
    <xf numFmtId="0" fontId="19" fillId="0" borderId="0"/>
    <xf numFmtId="0" fontId="20" fillId="0" borderId="0"/>
    <xf numFmtId="0" fontId="20" fillId="0" borderId="0"/>
    <xf numFmtId="0" fontId="19" fillId="0" borderId="0"/>
    <xf numFmtId="0" fontId="3" fillId="0" borderId="0"/>
    <xf numFmtId="0" fontId="1" fillId="0" borderId="0"/>
    <xf numFmtId="0" fontId="3" fillId="0" borderId="0"/>
    <xf numFmtId="0" fontId="19" fillId="0" borderId="0"/>
    <xf numFmtId="0" fontId="19" fillId="0" borderId="0"/>
    <xf numFmtId="0" fontId="19" fillId="0" borderId="0"/>
    <xf numFmtId="0" fontId="19" fillId="0" borderId="0"/>
    <xf numFmtId="0" fontId="19" fillId="0" borderId="0"/>
    <xf numFmtId="0" fontId="1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3" fillId="0" borderId="0"/>
    <xf numFmtId="0" fontId="1" fillId="0" borderId="0"/>
    <xf numFmtId="0" fontId="1" fillId="0" borderId="0"/>
    <xf numFmtId="0" fontId="13" fillId="0" borderId="0"/>
    <xf numFmtId="0" fontId="13" fillId="0" borderId="0"/>
    <xf numFmtId="0" fontId="1" fillId="0" borderId="0"/>
    <xf numFmtId="0" fontId="1" fillId="0" borderId="0"/>
    <xf numFmtId="0" fontId="1" fillId="0" borderId="0"/>
    <xf numFmtId="0" fontId="1" fillId="0" borderId="0"/>
    <xf numFmtId="0" fontId="13" fillId="0" borderId="0"/>
    <xf numFmtId="0" fontId="1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6" fillId="0" borderId="0"/>
    <xf numFmtId="0" fontId="6" fillId="0" borderId="0"/>
    <xf numFmtId="0" fontId="6" fillId="0" borderId="0"/>
    <xf numFmtId="0" fontId="6" fillId="0" borderId="0"/>
    <xf numFmtId="0" fontId="6" fillId="0" borderId="0"/>
    <xf numFmtId="0" fontId="6" fillId="0" borderId="0"/>
    <xf numFmtId="0" fontId="1" fillId="0" borderId="0"/>
    <xf numFmtId="0" fontId="6" fillId="0" borderId="0"/>
    <xf numFmtId="0" fontId="6" fillId="0" borderId="0"/>
    <xf numFmtId="0" fontId="6" fillId="0" borderId="0"/>
    <xf numFmtId="0" fontId="6" fillId="0" borderId="0"/>
    <xf numFmtId="0" fontId="6" fillId="0" borderId="0"/>
    <xf numFmtId="0" fontId="6" fillId="0" borderId="0"/>
    <xf numFmtId="0" fontId="1" fillId="0" borderId="0"/>
    <xf numFmtId="0" fontId="1" fillId="0" borderId="0"/>
    <xf numFmtId="0" fontId="1" fillId="0" borderId="0"/>
    <xf numFmtId="0" fontId="1" fillId="0" borderId="0"/>
    <xf numFmtId="0" fontId="13" fillId="0" borderId="0"/>
    <xf numFmtId="0" fontId="1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3" fillId="0" borderId="0"/>
    <xf numFmtId="0" fontId="1" fillId="0" borderId="0"/>
    <xf numFmtId="0" fontId="1" fillId="0" borderId="0"/>
    <xf numFmtId="0" fontId="1" fillId="0" borderId="0"/>
    <xf numFmtId="0" fontId="6" fillId="0" borderId="0"/>
    <xf numFmtId="0" fontId="13" fillId="0" borderId="0"/>
    <xf numFmtId="0" fontId="13" fillId="0" borderId="0"/>
    <xf numFmtId="0" fontId="6" fillId="0" borderId="0"/>
    <xf numFmtId="0" fontId="6" fillId="0" borderId="0"/>
    <xf numFmtId="0" fontId="6" fillId="0" borderId="0"/>
    <xf numFmtId="0" fontId="6" fillId="0" borderId="0"/>
    <xf numFmtId="0" fontId="1" fillId="0" borderId="0"/>
    <xf numFmtId="0" fontId="6" fillId="0" borderId="0"/>
    <xf numFmtId="0" fontId="6" fillId="0" borderId="0"/>
    <xf numFmtId="0" fontId="1" fillId="0" borderId="0"/>
    <xf numFmtId="0" fontId="1" fillId="0" borderId="0"/>
    <xf numFmtId="0" fontId="1" fillId="0" borderId="0"/>
    <xf numFmtId="0" fontId="13" fillId="0" borderId="0"/>
    <xf numFmtId="0" fontId="13" fillId="0" borderId="0"/>
    <xf numFmtId="0" fontId="13" fillId="0" borderId="0"/>
    <xf numFmtId="0" fontId="1" fillId="0" borderId="0"/>
    <xf numFmtId="0" fontId="1" fillId="0" borderId="0"/>
    <xf numFmtId="0" fontId="1" fillId="0" borderId="0"/>
    <xf numFmtId="0" fontId="1" fillId="0" borderId="0"/>
    <xf numFmtId="0" fontId="6" fillId="0" borderId="0"/>
    <xf numFmtId="0" fontId="6" fillId="0" borderId="0"/>
    <xf numFmtId="0" fontId="1" fillId="0" borderId="0"/>
    <xf numFmtId="0" fontId="1" fillId="0" borderId="0"/>
    <xf numFmtId="0" fontId="1" fillId="0" borderId="0"/>
    <xf numFmtId="0" fontId="1" fillId="0" borderId="0"/>
    <xf numFmtId="0" fontId="1" fillId="0" borderId="0"/>
    <xf numFmtId="0" fontId="1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6" fillId="0" borderId="0"/>
    <xf numFmtId="0" fontId="1" fillId="0" borderId="0"/>
    <xf numFmtId="0" fontId="1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6" fillId="0" borderId="0"/>
    <xf numFmtId="0" fontId="1" fillId="0" borderId="0"/>
    <xf numFmtId="0" fontId="13" fillId="0" borderId="0"/>
    <xf numFmtId="0" fontId="1" fillId="0" borderId="0"/>
    <xf numFmtId="0" fontId="1" fillId="0" borderId="0"/>
    <xf numFmtId="0" fontId="1" fillId="0" borderId="0"/>
    <xf numFmtId="0" fontId="1" fillId="0" borderId="0"/>
    <xf numFmtId="0" fontId="1" fillId="0" borderId="0"/>
    <xf numFmtId="0" fontId="1" fillId="0" borderId="0"/>
    <xf numFmtId="0" fontId="13" fillId="0" borderId="0"/>
    <xf numFmtId="0" fontId="1"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3" fillId="0" borderId="0"/>
    <xf numFmtId="0" fontId="6" fillId="0" borderId="0"/>
    <xf numFmtId="0" fontId="1" fillId="0" borderId="0"/>
    <xf numFmtId="0" fontId="1" fillId="0" borderId="0"/>
    <xf numFmtId="0" fontId="1" fillId="0" borderId="0"/>
    <xf numFmtId="0" fontId="6" fillId="0" borderId="0"/>
    <xf numFmtId="0" fontId="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3" fillId="0" borderId="0"/>
    <xf numFmtId="0" fontId="1" fillId="0" borderId="0"/>
    <xf numFmtId="0" fontId="6" fillId="0" borderId="0"/>
    <xf numFmtId="0" fontId="6" fillId="0" borderId="0"/>
    <xf numFmtId="0" fontId="6" fillId="0" borderId="0"/>
    <xf numFmtId="0" fontId="6" fillId="0" borderId="0"/>
    <xf numFmtId="0" fontId="6" fillId="0" borderId="0"/>
    <xf numFmtId="0" fontId="6" fillId="0" borderId="0"/>
    <xf numFmtId="0" fontId="1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6" fillId="0" borderId="0"/>
    <xf numFmtId="0" fontId="6" fillId="0" borderId="0"/>
    <xf numFmtId="0" fontId="1" fillId="0" borderId="0"/>
    <xf numFmtId="0" fontId="1" fillId="0" borderId="0"/>
    <xf numFmtId="0" fontId="6" fillId="0" borderId="0"/>
    <xf numFmtId="0" fontId="1" fillId="0" borderId="0"/>
    <xf numFmtId="0" fontId="1" fillId="0" borderId="0"/>
    <xf numFmtId="0" fontId="13" fillId="0" borderId="0"/>
    <xf numFmtId="0" fontId="13" fillId="0" borderId="0"/>
    <xf numFmtId="0" fontId="13" fillId="0" borderId="0"/>
    <xf numFmtId="0" fontId="13" fillId="0" borderId="0"/>
    <xf numFmtId="0" fontId="13" fillId="0" borderId="0"/>
    <xf numFmtId="0" fontId="13" fillId="0" borderId="0"/>
    <xf numFmtId="0" fontId="1" fillId="0" borderId="0"/>
    <xf numFmtId="0" fontId="3" fillId="0" borderId="0"/>
    <xf numFmtId="0" fontId="13"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 fillId="0" borderId="0"/>
    <xf numFmtId="0" fontId="1" fillId="0" borderId="0"/>
    <xf numFmtId="0" fontId="13" fillId="0" borderId="0"/>
    <xf numFmtId="0" fontId="13" fillId="0" borderId="0"/>
    <xf numFmtId="0" fontId="13"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3"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3" fillId="0" borderId="0"/>
    <xf numFmtId="0" fontId="13" fillId="0" borderId="0"/>
    <xf numFmtId="0" fontId="1" fillId="0" borderId="0"/>
    <xf numFmtId="0" fontId="1" fillId="0" borderId="0"/>
    <xf numFmtId="0" fontId="6" fillId="0" borderId="0"/>
    <xf numFmtId="0" fontId="6" fillId="0" borderId="0"/>
    <xf numFmtId="0" fontId="1" fillId="0" borderId="0"/>
    <xf numFmtId="0" fontId="1" fillId="0" borderId="0"/>
    <xf numFmtId="0" fontId="1" fillId="0" borderId="0"/>
    <xf numFmtId="0" fontId="1" fillId="0" borderId="0"/>
    <xf numFmtId="0" fontId="6" fillId="0" borderId="0"/>
    <xf numFmtId="0" fontId="19" fillId="0" borderId="0"/>
    <xf numFmtId="0" fontId="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 fillId="0" borderId="0"/>
    <xf numFmtId="0" fontId="13" fillId="0" borderId="0"/>
    <xf numFmtId="0" fontId="3" fillId="0" borderId="0"/>
    <xf numFmtId="0" fontId="3" fillId="0" borderId="0"/>
    <xf numFmtId="0" fontId="13" fillId="0" borderId="0"/>
    <xf numFmtId="0" fontId="13" fillId="0" borderId="0"/>
    <xf numFmtId="0" fontId="13" fillId="0" borderId="0"/>
    <xf numFmtId="0" fontId="13" fillId="0" borderId="0"/>
    <xf numFmtId="0" fontId="13" fillId="0" borderId="0"/>
    <xf numFmtId="0" fontId="3" fillId="0" borderId="0"/>
    <xf numFmtId="0" fontId="1" fillId="0" borderId="0"/>
    <xf numFmtId="0" fontId="1" fillId="0" borderId="0"/>
    <xf numFmtId="0" fontId="3" fillId="0" borderId="0"/>
    <xf numFmtId="0" fontId="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9" fillId="0" borderId="0"/>
    <xf numFmtId="0" fontId="1" fillId="0" borderId="0"/>
    <xf numFmtId="0" fontId="1" fillId="0" borderId="0"/>
    <xf numFmtId="0" fontId="1" fillId="0" borderId="0"/>
    <xf numFmtId="0" fontId="1" fillId="0" borderId="0"/>
    <xf numFmtId="0" fontId="19" fillId="0" borderId="0"/>
    <xf numFmtId="0" fontId="19" fillId="0" borderId="0"/>
    <xf numFmtId="0" fontId="1" fillId="0" borderId="0"/>
    <xf numFmtId="0" fontId="6" fillId="0" borderId="0"/>
    <xf numFmtId="0" fontId="6" fillId="0" borderId="0"/>
    <xf numFmtId="0" fontId="3" fillId="0" borderId="0"/>
    <xf numFmtId="0" fontId="13" fillId="0" borderId="0"/>
    <xf numFmtId="0" fontId="3" fillId="0" borderId="0"/>
    <xf numFmtId="0" fontId="1" fillId="0" borderId="0"/>
    <xf numFmtId="0" fontId="1" fillId="0" borderId="0"/>
    <xf numFmtId="0" fontId="3" fillId="0" borderId="0"/>
    <xf numFmtId="0" fontId="3" fillId="0" borderId="0"/>
    <xf numFmtId="0" fontId="1" fillId="0" borderId="0"/>
    <xf numFmtId="0" fontId="6" fillId="0" borderId="0"/>
    <xf numFmtId="0" fontId="6" fillId="0" borderId="0"/>
    <xf numFmtId="0" fontId="6" fillId="0" borderId="0"/>
    <xf numFmtId="0" fontId="1" fillId="0" borderId="0"/>
    <xf numFmtId="0" fontId="3" fillId="0" borderId="0"/>
    <xf numFmtId="0" fontId="1" fillId="0" borderId="0"/>
    <xf numFmtId="0" fontId="1" fillId="0" borderId="0"/>
    <xf numFmtId="0" fontId="1" fillId="0" borderId="0"/>
    <xf numFmtId="0" fontId="1" fillId="0" borderId="0"/>
    <xf numFmtId="0" fontId="13" fillId="0" borderId="0"/>
    <xf numFmtId="0" fontId="1" fillId="0" borderId="0"/>
    <xf numFmtId="0" fontId="1" fillId="0" borderId="0"/>
    <xf numFmtId="0" fontId="1" fillId="0" borderId="0"/>
    <xf numFmtId="0" fontId="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3" fillId="0" borderId="0"/>
    <xf numFmtId="0" fontId="1" fillId="0" borderId="0"/>
    <xf numFmtId="0" fontId="1" fillId="0" borderId="0"/>
    <xf numFmtId="0" fontId="19" fillId="0" borderId="0"/>
    <xf numFmtId="0" fontId="6" fillId="0" borderId="0"/>
    <xf numFmtId="0" fontId="6" fillId="0" borderId="0"/>
    <xf numFmtId="0" fontId="6" fillId="0" borderId="0"/>
    <xf numFmtId="0" fontId="6" fillId="0" borderId="0"/>
    <xf numFmtId="0" fontId="19" fillId="0" borderId="0"/>
    <xf numFmtId="0" fontId="12" fillId="0" borderId="0"/>
    <xf numFmtId="0" fontId="19" fillId="0" borderId="0"/>
    <xf numFmtId="0" fontId="19" fillId="0" borderId="0"/>
    <xf numFmtId="0" fontId="19" fillId="0" borderId="0"/>
    <xf numFmtId="0" fontId="13" fillId="0" borderId="0"/>
    <xf numFmtId="0" fontId="1" fillId="0" borderId="0"/>
    <xf numFmtId="0" fontId="1" fillId="0" borderId="0"/>
    <xf numFmtId="0" fontId="19" fillId="0" borderId="0"/>
    <xf numFmtId="0" fontId="19" fillId="0" borderId="0"/>
    <xf numFmtId="0" fontId="1" fillId="0" borderId="0"/>
    <xf numFmtId="0" fontId="1" fillId="0" borderId="0"/>
    <xf numFmtId="0" fontId="1" fillId="0" borderId="0"/>
    <xf numFmtId="0" fontId="13" fillId="0" borderId="0"/>
    <xf numFmtId="0" fontId="13" fillId="0" borderId="0"/>
    <xf numFmtId="0" fontId="13" fillId="0" borderId="0"/>
    <xf numFmtId="0" fontId="1" fillId="0" borderId="0"/>
    <xf numFmtId="0" fontId="1" fillId="0" borderId="0"/>
    <xf numFmtId="0" fontId="13" fillId="0" borderId="0"/>
    <xf numFmtId="0" fontId="13"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9" fillId="0" borderId="0"/>
    <xf numFmtId="0" fontId="19" fillId="0" borderId="0"/>
    <xf numFmtId="0" fontId="19" fillId="0" borderId="0"/>
    <xf numFmtId="0" fontId="19" fillId="0" borderId="0"/>
    <xf numFmtId="0" fontId="19" fillId="0" borderId="0"/>
    <xf numFmtId="0" fontId="19" fillId="0" borderId="0"/>
    <xf numFmtId="0" fontId="3" fillId="0" borderId="0"/>
    <xf numFmtId="0" fontId="13" fillId="0" borderId="0"/>
    <xf numFmtId="0" fontId="13" fillId="0" borderId="0"/>
    <xf numFmtId="0" fontId="13" fillId="0" borderId="0"/>
    <xf numFmtId="0" fontId="13" fillId="0" borderId="0"/>
    <xf numFmtId="0" fontId="19" fillId="0" borderId="0"/>
    <xf numFmtId="0" fontId="13" fillId="0" borderId="0"/>
    <xf numFmtId="0" fontId="13" fillId="0" borderId="0"/>
    <xf numFmtId="0" fontId="3" fillId="0" borderId="0"/>
    <xf numFmtId="0" fontId="19" fillId="0" borderId="0"/>
    <xf numFmtId="0" fontId="19" fillId="0" borderId="0"/>
    <xf numFmtId="0" fontId="19" fillId="0" borderId="0"/>
    <xf numFmtId="0" fontId="19" fillId="0" borderId="0"/>
    <xf numFmtId="0" fontId="19" fillId="0" borderId="0"/>
    <xf numFmtId="0" fontId="19" fillId="0" borderId="0"/>
    <xf numFmtId="0" fontId="3" fillId="0" borderId="0"/>
    <xf numFmtId="0" fontId="6" fillId="0" borderId="0"/>
    <xf numFmtId="0" fontId="6" fillId="0" borderId="0"/>
    <xf numFmtId="0" fontId="6" fillId="0" borderId="0"/>
    <xf numFmtId="0" fontId="6" fillId="0" borderId="0"/>
    <xf numFmtId="0" fontId="19" fillId="0" borderId="0"/>
    <xf numFmtId="0" fontId="6" fillId="0" borderId="0"/>
    <xf numFmtId="0" fontId="6" fillId="0" borderId="0"/>
    <xf numFmtId="0" fontId="3" fillId="0" borderId="0"/>
    <xf numFmtId="0" fontId="19" fillId="0" borderId="0"/>
    <xf numFmtId="0" fontId="19" fillId="0" borderId="0"/>
    <xf numFmtId="0" fontId="19" fillId="0" borderId="0"/>
    <xf numFmtId="0" fontId="19" fillId="0" borderId="0"/>
    <xf numFmtId="0" fontId="19" fillId="0" borderId="0"/>
    <xf numFmtId="0" fontId="19" fillId="0" borderId="0"/>
    <xf numFmtId="0" fontId="3" fillId="0" borderId="0"/>
    <xf numFmtId="0" fontId="6" fillId="0" borderId="0"/>
    <xf numFmtId="0" fontId="6" fillId="0" borderId="0"/>
    <xf numFmtId="0" fontId="6" fillId="0" borderId="0"/>
    <xf numFmtId="0" fontId="6" fillId="0" borderId="0"/>
    <xf numFmtId="0" fontId="19" fillId="0" borderId="0"/>
    <xf numFmtId="0" fontId="6" fillId="0" borderId="0"/>
    <xf numFmtId="0" fontId="6" fillId="0" borderId="0"/>
    <xf numFmtId="0" fontId="3" fillId="0" borderId="0"/>
    <xf numFmtId="0" fontId="19" fillId="0" borderId="0"/>
    <xf numFmtId="0" fontId="19" fillId="0" borderId="0"/>
    <xf numFmtId="0" fontId="19" fillId="0" borderId="0"/>
    <xf numFmtId="0" fontId="19" fillId="0" borderId="0"/>
    <xf numFmtId="0" fontId="13" fillId="0" borderId="0"/>
    <xf numFmtId="0" fontId="1" fillId="0" borderId="0"/>
    <xf numFmtId="0" fontId="1" fillId="0" borderId="0"/>
    <xf numFmtId="0" fontId="1" fillId="0" borderId="0"/>
    <xf numFmtId="0" fontId="1" fillId="0" borderId="0"/>
    <xf numFmtId="0" fontId="1" fillId="0" borderId="0"/>
    <xf numFmtId="0" fontId="1" fillId="0" borderId="0"/>
    <xf numFmtId="0" fontId="19" fillId="0" borderId="0"/>
    <xf numFmtId="0" fontId="3" fillId="0" borderId="0"/>
    <xf numFmtId="0" fontId="19" fillId="0" borderId="0"/>
    <xf numFmtId="0" fontId="19" fillId="0" borderId="0"/>
    <xf numFmtId="0" fontId="19" fillId="0" borderId="0"/>
    <xf numFmtId="0" fontId="19" fillId="0" borderId="0"/>
    <xf numFmtId="0" fontId="13" fillId="0" borderId="0"/>
    <xf numFmtId="0" fontId="1" fillId="0" borderId="0"/>
    <xf numFmtId="0" fontId="1" fillId="0" borderId="0"/>
    <xf numFmtId="0" fontId="1" fillId="0" borderId="0"/>
    <xf numFmtId="0" fontId="1" fillId="0" borderId="0"/>
    <xf numFmtId="0" fontId="1" fillId="0" borderId="0"/>
    <xf numFmtId="0" fontId="1" fillId="0" borderId="0"/>
    <xf numFmtId="0" fontId="19" fillId="0" borderId="0"/>
    <xf numFmtId="0" fontId="3" fillId="0" borderId="0"/>
    <xf numFmtId="0" fontId="19" fillId="0" borderId="0"/>
    <xf numFmtId="0" fontId="19" fillId="0" borderId="0"/>
    <xf numFmtId="0" fontId="19" fillId="0" borderId="0"/>
    <xf numFmtId="0" fontId="19" fillId="0" borderId="0"/>
    <xf numFmtId="0" fontId="13" fillId="0" borderId="0"/>
    <xf numFmtId="0" fontId="1" fillId="0" borderId="0"/>
    <xf numFmtId="0" fontId="1" fillId="0" borderId="0"/>
    <xf numFmtId="0" fontId="1" fillId="0" borderId="0"/>
    <xf numFmtId="0" fontId="1" fillId="0" borderId="0"/>
    <xf numFmtId="0" fontId="1" fillId="0" borderId="0"/>
    <xf numFmtId="0" fontId="1" fillId="0" borderId="0"/>
    <xf numFmtId="0" fontId="19" fillId="0" borderId="0"/>
    <xf numFmtId="0" fontId="3" fillId="0" borderId="0"/>
    <xf numFmtId="0" fontId="19" fillId="0" borderId="0"/>
    <xf numFmtId="0" fontId="19" fillId="0" borderId="0"/>
    <xf numFmtId="0" fontId="19" fillId="0" borderId="0"/>
    <xf numFmtId="0" fontId="19" fillId="0" borderId="0"/>
    <xf numFmtId="0" fontId="13" fillId="0" borderId="0"/>
    <xf numFmtId="0" fontId="1" fillId="0" borderId="0"/>
    <xf numFmtId="0" fontId="1" fillId="0" borderId="0"/>
    <xf numFmtId="0" fontId="1" fillId="0" borderId="0"/>
    <xf numFmtId="0" fontId="1" fillId="0" borderId="0"/>
    <xf numFmtId="0" fontId="1" fillId="0" borderId="0"/>
    <xf numFmtId="0" fontId="1" fillId="0" borderId="0"/>
    <xf numFmtId="0" fontId="19" fillId="0" borderId="0"/>
    <xf numFmtId="0" fontId="3" fillId="0" borderId="0"/>
    <xf numFmtId="0" fontId="19" fillId="0" borderId="0"/>
    <xf numFmtId="0" fontId="19" fillId="0" borderId="0"/>
    <xf numFmtId="0" fontId="19"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9" fillId="0" borderId="0"/>
    <xf numFmtId="0" fontId="6" fillId="0" borderId="0"/>
    <xf numFmtId="0" fontId="19" fillId="0" borderId="0"/>
    <xf numFmtId="0" fontId="19" fillId="0" borderId="0"/>
    <xf numFmtId="0" fontId="20" fillId="0" borderId="0"/>
    <xf numFmtId="0" fontId="20" fillId="0" borderId="0"/>
    <xf numFmtId="0" fontId="20" fillId="0" borderId="0"/>
    <xf numFmtId="0" fontId="20" fillId="0" borderId="0"/>
    <xf numFmtId="0" fontId="20" fillId="0" borderId="0"/>
    <xf numFmtId="0" fontId="20" fillId="0" borderId="0"/>
    <xf numFmtId="0" fontId="19" fillId="0" borderId="0"/>
    <xf numFmtId="0" fontId="19" fillId="0" borderId="0"/>
    <xf numFmtId="0" fontId="1" fillId="0" borderId="0"/>
    <xf numFmtId="0" fontId="19" fillId="0" borderId="0"/>
    <xf numFmtId="0" fontId="3" fillId="0" borderId="0"/>
    <xf numFmtId="0" fontId="20" fillId="0" borderId="0"/>
    <xf numFmtId="0" fontId="20" fillId="0" borderId="0"/>
    <xf numFmtId="0" fontId="20" fillId="0" borderId="0"/>
    <xf numFmtId="0" fontId="20" fillId="0" borderId="0"/>
    <xf numFmtId="0" fontId="20" fillId="0" borderId="0"/>
    <xf numFmtId="0" fontId="20" fillId="0" borderId="0"/>
    <xf numFmtId="0" fontId="19" fillId="0" borderId="0"/>
    <xf numFmtId="0" fontId="8" fillId="0" borderId="0"/>
    <xf numFmtId="0" fontId="13"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3"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2" fillId="0" borderId="0"/>
    <xf numFmtId="0" fontId="12" fillId="0" borderId="0"/>
    <xf numFmtId="0" fontId="12" fillId="0" borderId="0"/>
    <xf numFmtId="0" fontId="12" fillId="0" borderId="0"/>
    <xf numFmtId="0" fontId="12" fillId="0" borderId="0"/>
    <xf numFmtId="0" fontId="12" fillId="0" borderId="0"/>
    <xf numFmtId="0" fontId="6" fillId="0" borderId="0"/>
    <xf numFmtId="0" fontId="12" fillId="0" borderId="0"/>
    <xf numFmtId="0" fontId="12" fillId="0" borderId="0"/>
    <xf numFmtId="0" fontId="12" fillId="0" borderId="0"/>
    <xf numFmtId="0" fontId="12" fillId="0" borderId="0"/>
    <xf numFmtId="0" fontId="12" fillId="0" borderId="0"/>
    <xf numFmtId="0" fontId="12" fillId="0" borderId="0"/>
    <xf numFmtId="0" fontId="6"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6" fillId="0" borderId="0"/>
    <xf numFmtId="0" fontId="13" fillId="0" borderId="0"/>
    <xf numFmtId="0" fontId="13" fillId="0" borderId="0"/>
    <xf numFmtId="0" fontId="1" fillId="0" borderId="0"/>
    <xf numFmtId="0" fontId="3" fillId="0" borderId="0"/>
    <xf numFmtId="0" fontId="3" fillId="0" borderId="0"/>
    <xf numFmtId="0" fontId="1" fillId="0" borderId="0"/>
    <xf numFmtId="0" fontId="1" fillId="0" borderId="0"/>
    <xf numFmtId="0" fontId="13" fillId="0" borderId="0"/>
    <xf numFmtId="0" fontId="13" fillId="0" borderId="0"/>
    <xf numFmtId="0" fontId="13" fillId="0" borderId="0"/>
    <xf numFmtId="0" fontId="12" fillId="0" borderId="0"/>
    <xf numFmtId="0" fontId="3" fillId="0" borderId="0"/>
    <xf numFmtId="0" fontId="12" fillId="0" borderId="0"/>
    <xf numFmtId="0" fontId="12" fillId="0" borderId="0"/>
    <xf numFmtId="0" fontId="12" fillId="0" borderId="0"/>
    <xf numFmtId="0" fontId="6" fillId="0" borderId="0"/>
    <xf numFmtId="0" fontId="6" fillId="0" borderId="0"/>
    <xf numFmtId="0" fontId="6" fillId="0" borderId="0"/>
    <xf numFmtId="0" fontId="6" fillId="0" borderId="0"/>
    <xf numFmtId="0" fontId="3" fillId="0" borderId="0"/>
    <xf numFmtId="0" fontId="12" fillId="0" borderId="0"/>
    <xf numFmtId="0" fontId="13" fillId="0" borderId="0"/>
    <xf numFmtId="0" fontId="12" fillId="0" borderId="0"/>
    <xf numFmtId="0" fontId="12" fillId="0" borderId="0"/>
    <xf numFmtId="0" fontId="3" fillId="0" borderId="0"/>
    <xf numFmtId="0" fontId="3" fillId="0" borderId="0"/>
    <xf numFmtId="0" fontId="3" fillId="0" borderId="0"/>
    <xf numFmtId="0" fontId="3" fillId="0" borderId="0"/>
    <xf numFmtId="0" fontId="3" fillId="0" borderId="0"/>
    <xf numFmtId="0" fontId="3" fillId="0" borderId="0"/>
    <xf numFmtId="0" fontId="12" fillId="0" borderId="0"/>
    <xf numFmtId="0" fontId="12" fillId="0" borderId="0"/>
    <xf numFmtId="0" fontId="12" fillId="0" borderId="0"/>
    <xf numFmtId="0" fontId="12" fillId="0" borderId="0"/>
    <xf numFmtId="0" fontId="12" fillId="0" borderId="0"/>
    <xf numFmtId="0" fontId="3" fillId="0" borderId="0"/>
    <xf numFmtId="0" fontId="3" fillId="0" borderId="0"/>
    <xf numFmtId="0" fontId="13" fillId="0" borderId="0"/>
    <xf numFmtId="0" fontId="6" fillId="0" borderId="0"/>
    <xf numFmtId="0" fontId="6" fillId="0" borderId="0"/>
    <xf numFmtId="0" fontId="6" fillId="0" borderId="0"/>
    <xf numFmtId="0" fontId="8" fillId="0" borderId="0"/>
    <xf numFmtId="0" fontId="8" fillId="0" borderId="0"/>
    <xf numFmtId="0" fontId="8" fillId="0" borderId="0"/>
    <xf numFmtId="0" fontId="8" fillId="0" borderId="0"/>
    <xf numFmtId="0" fontId="1" fillId="0" borderId="0"/>
    <xf numFmtId="0" fontId="13" fillId="0" borderId="0"/>
    <xf numFmtId="0" fontId="13"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3" fillId="0" borderId="0"/>
    <xf numFmtId="0" fontId="1" fillId="0" borderId="0"/>
    <xf numFmtId="0" fontId="1" fillId="0" borderId="0"/>
    <xf numFmtId="0" fontId="1" fillId="0" borderId="0"/>
    <xf numFmtId="0" fontId="1" fillId="0" borderId="0"/>
    <xf numFmtId="0" fontId="1" fillId="0" borderId="0"/>
    <xf numFmtId="0" fontId="1" fillId="0" borderId="0"/>
    <xf numFmtId="0" fontId="13" fillId="0" borderId="0"/>
    <xf numFmtId="0" fontId="12" fillId="0" borderId="0"/>
    <xf numFmtId="0" fontId="12" fillId="0" borderId="0"/>
    <xf numFmtId="0" fontId="12" fillId="0" borderId="0"/>
    <xf numFmtId="0" fontId="12" fillId="0" borderId="0"/>
    <xf numFmtId="0" fontId="13" fillId="0" borderId="0"/>
    <xf numFmtId="0" fontId="13" fillId="0" borderId="0"/>
    <xf numFmtId="0" fontId="12" fillId="0" borderId="0"/>
    <xf numFmtId="0" fontId="12" fillId="0" borderId="0"/>
    <xf numFmtId="0" fontId="12" fillId="0" borderId="0"/>
    <xf numFmtId="0" fontId="19" fillId="0" borderId="0"/>
    <xf numFmtId="0" fontId="19" fillId="0" borderId="0"/>
    <xf numFmtId="0" fontId="12" fillId="0" borderId="0"/>
    <xf numFmtId="0" fontId="12" fillId="0" borderId="0"/>
    <xf numFmtId="0" fontId="19" fillId="0" borderId="0"/>
    <xf numFmtId="0" fontId="19" fillId="0" borderId="0"/>
    <xf numFmtId="0" fontId="12" fillId="0" borderId="0"/>
    <xf numFmtId="0" fontId="12" fillId="0" borderId="0"/>
    <xf numFmtId="0" fontId="6" fillId="0" borderId="0"/>
    <xf numFmtId="0" fontId="13" fillId="0" borderId="0"/>
    <xf numFmtId="0" fontId="13" fillId="0" borderId="0"/>
    <xf numFmtId="0" fontId="13" fillId="0" borderId="0"/>
    <xf numFmtId="0" fontId="13" fillId="0" borderId="0"/>
    <xf numFmtId="0" fontId="13" fillId="0" borderId="0"/>
    <xf numFmtId="0" fontId="13" fillId="0" borderId="0"/>
    <xf numFmtId="0" fontId="6" fillId="0" borderId="0"/>
    <xf numFmtId="0" fontId="6" fillId="0" borderId="0"/>
    <xf numFmtId="0" fontId="13" fillId="0" borderId="0"/>
    <xf numFmtId="0" fontId="13" fillId="0" borderId="0"/>
    <xf numFmtId="0" fontId="12" fillId="0" borderId="0"/>
    <xf numFmtId="0" fontId="12" fillId="0" borderId="0"/>
    <xf numFmtId="0" fontId="12" fillId="0" borderId="0"/>
    <xf numFmtId="0" fontId="6" fillId="0" borderId="0"/>
    <xf numFmtId="0" fontId="12" fillId="0" borderId="0"/>
    <xf numFmtId="0" fontId="12" fillId="0" borderId="0"/>
    <xf numFmtId="0" fontId="12" fillId="0" borderId="0"/>
    <xf numFmtId="0" fontId="12" fillId="0" borderId="0"/>
    <xf numFmtId="0" fontId="12" fillId="0" borderId="0"/>
    <xf numFmtId="0" fontId="12" fillId="0" borderId="0"/>
    <xf numFmtId="0" fontId="6" fillId="0" borderId="0"/>
    <xf numFmtId="0" fontId="6" fillId="0" borderId="0"/>
    <xf numFmtId="0" fontId="12" fillId="0" borderId="0"/>
    <xf numFmtId="0" fontId="12" fillId="0" borderId="0"/>
    <xf numFmtId="0" fontId="13" fillId="0" borderId="0"/>
    <xf numFmtId="0" fontId="13"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3" fillId="0" borderId="0"/>
    <xf numFmtId="0" fontId="12" fillId="0" borderId="0"/>
    <xf numFmtId="0" fontId="12" fillId="0" borderId="0"/>
    <xf numFmtId="0" fontId="12" fillId="0" borderId="0"/>
    <xf numFmtId="0" fontId="12" fillId="0" borderId="0"/>
    <xf numFmtId="0" fontId="13" fillId="0" borderId="0"/>
    <xf numFmtId="0" fontId="13" fillId="0" borderId="0"/>
    <xf numFmtId="0" fontId="12" fillId="0" borderId="0"/>
    <xf numFmtId="0" fontId="12" fillId="0" borderId="0"/>
    <xf numFmtId="0" fontId="12" fillId="0" borderId="0"/>
    <xf numFmtId="0" fontId="12" fillId="0" borderId="0"/>
    <xf numFmtId="0" fontId="13" fillId="0" borderId="0"/>
    <xf numFmtId="0" fontId="12" fillId="0" borderId="0"/>
    <xf numFmtId="0" fontId="12" fillId="0" borderId="0"/>
    <xf numFmtId="0" fontId="12" fillId="0" borderId="0"/>
    <xf numFmtId="0" fontId="12" fillId="0" borderId="0"/>
    <xf numFmtId="0" fontId="12" fillId="0" borderId="0"/>
    <xf numFmtId="0" fontId="12" fillId="0" borderId="0"/>
    <xf numFmtId="0" fontId="13" fillId="0" borderId="0"/>
    <xf numFmtId="0" fontId="12" fillId="0" borderId="0"/>
    <xf numFmtId="0" fontId="12" fillId="0" borderId="0"/>
    <xf numFmtId="0" fontId="12" fillId="0" borderId="0"/>
    <xf numFmtId="0" fontId="12" fillId="0" borderId="0"/>
    <xf numFmtId="0" fontId="12" fillId="0" borderId="0"/>
    <xf numFmtId="0" fontId="12" fillId="0" borderId="0"/>
    <xf numFmtId="0" fontId="8" fillId="0" borderId="0"/>
    <xf numFmtId="0" fontId="12" fillId="0" borderId="0"/>
    <xf numFmtId="0" fontId="12" fillId="0" borderId="0"/>
    <xf numFmtId="0" fontId="12" fillId="0" borderId="0"/>
    <xf numFmtId="0" fontId="12" fillId="0" borderId="0"/>
    <xf numFmtId="0" fontId="19" fillId="0" borderId="0"/>
    <xf numFmtId="0" fontId="12" fillId="0" borderId="0"/>
    <xf numFmtId="0" fontId="12" fillId="0" borderId="0"/>
    <xf numFmtId="0" fontId="12" fillId="0" borderId="0"/>
    <xf numFmtId="0" fontId="6" fillId="0" borderId="0"/>
    <xf numFmtId="0" fontId="13" fillId="0" borderId="0"/>
    <xf numFmtId="0" fontId="12" fillId="0" borderId="0"/>
    <xf numFmtId="0" fontId="12" fillId="0" borderId="0"/>
    <xf numFmtId="0" fontId="19" fillId="0" borderId="0"/>
    <xf numFmtId="0" fontId="19" fillId="0" borderId="0"/>
    <xf numFmtId="0" fontId="19" fillId="0" borderId="0"/>
    <xf numFmtId="0" fontId="19" fillId="0" borderId="0"/>
    <xf numFmtId="0" fontId="19" fillId="0" borderId="0"/>
    <xf numFmtId="0" fontId="19" fillId="0" borderId="0"/>
    <xf numFmtId="0" fontId="3" fillId="0" borderId="0"/>
    <xf numFmtId="0" fontId="13" fillId="0" borderId="0"/>
    <xf numFmtId="0" fontId="13" fillId="0" borderId="0"/>
    <xf numFmtId="0" fontId="13" fillId="0" borderId="0"/>
    <xf numFmtId="0" fontId="6" fillId="0" borderId="0"/>
    <xf numFmtId="0" fontId="12" fillId="0" borderId="0"/>
    <xf numFmtId="0" fontId="12" fillId="0" borderId="0"/>
    <xf numFmtId="0" fontId="12" fillId="0" borderId="0"/>
    <xf numFmtId="0" fontId="12" fillId="0" borderId="0"/>
    <xf numFmtId="0" fontId="12" fillId="0" borderId="0"/>
    <xf numFmtId="0" fontId="12" fillId="0" borderId="0"/>
    <xf numFmtId="0" fontId="3" fillId="0" borderId="0"/>
    <xf numFmtId="0" fontId="20" fillId="0" borderId="0"/>
    <xf numFmtId="0" fontId="20" fillId="0" borderId="0"/>
    <xf numFmtId="0" fontId="20" fillId="0" borderId="0"/>
    <xf numFmtId="0" fontId="20" fillId="0" borderId="0"/>
    <xf numFmtId="0" fontId="20" fillId="0" borderId="0"/>
    <xf numFmtId="0" fontId="20"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11" fillId="0" borderId="0"/>
    <xf numFmtId="0" fontId="20" fillId="0" borderId="0"/>
    <xf numFmtId="0" fontId="3" fillId="0" borderId="0"/>
    <xf numFmtId="0" fontId="3" fillId="0" borderId="0"/>
    <xf numFmtId="0" fontId="11" fillId="0" borderId="0"/>
    <xf numFmtId="0" fontId="11" fillId="0" borderId="0"/>
    <xf numFmtId="0" fontId="11" fillId="0" borderId="0"/>
    <xf numFmtId="0" fontId="11" fillId="0" borderId="0"/>
    <xf numFmtId="0" fontId="11" fillId="0" borderId="0"/>
    <xf numFmtId="0" fontId="19" fillId="0" borderId="0"/>
    <xf numFmtId="0" fontId="19" fillId="0" borderId="0"/>
    <xf numFmtId="0" fontId="6" fillId="0" borderId="0"/>
    <xf numFmtId="0" fontId="11" fillId="0" borderId="0"/>
    <xf numFmtId="0" fontId="13" fillId="0" borderId="0"/>
    <xf numFmtId="0" fontId="13" fillId="0" borderId="0"/>
    <xf numFmtId="0" fontId="20" fillId="0" borderId="0"/>
    <xf numFmtId="0" fontId="6" fillId="0" borderId="0"/>
    <xf numFmtId="0" fontId="3" fillId="0" borderId="0"/>
    <xf numFmtId="0" fontId="3" fillId="0" borderId="0"/>
    <xf numFmtId="0" fontId="6" fillId="0" borderId="0"/>
    <xf numFmtId="0" fontId="11" fillId="0" borderId="0"/>
    <xf numFmtId="0" fontId="11" fillId="0" borderId="0"/>
    <xf numFmtId="0" fontId="11" fillId="0" borderId="0"/>
    <xf numFmtId="0" fontId="11" fillId="0" borderId="0"/>
    <xf numFmtId="0" fontId="11" fillId="0" borderId="0"/>
    <xf numFmtId="0" fontId="11" fillId="0" borderId="0"/>
    <xf numFmtId="0" fontId="6" fillId="0" borderId="0"/>
    <xf numFmtId="0" fontId="3" fillId="0" borderId="0"/>
    <xf numFmtId="0" fontId="3" fillId="0" borderId="0"/>
    <xf numFmtId="0" fontId="3" fillId="0" borderId="0"/>
    <xf numFmtId="0" fontId="3" fillId="0" borderId="0"/>
    <xf numFmtId="0" fontId="6" fillId="0" borderId="0"/>
    <xf numFmtId="0" fontId="12" fillId="0" borderId="0"/>
    <xf numFmtId="0" fontId="20" fillId="0" borderId="0"/>
    <xf numFmtId="0" fontId="6" fillId="0" borderId="0"/>
    <xf numFmtId="0" fontId="6" fillId="0" borderId="0"/>
    <xf numFmtId="0" fontId="6" fillId="0" borderId="0"/>
    <xf numFmtId="0" fontId="6" fillId="0" borderId="0"/>
    <xf numFmtId="0" fontId="6" fillId="0" borderId="0"/>
    <xf numFmtId="0" fontId="6" fillId="0" borderId="0"/>
    <xf numFmtId="0" fontId="13" fillId="0" borderId="0"/>
    <xf numFmtId="0" fontId="6" fillId="0" borderId="0"/>
    <xf numFmtId="0" fontId="6" fillId="0" borderId="0"/>
    <xf numFmtId="0" fontId="6" fillId="0" borderId="0"/>
    <xf numFmtId="0" fontId="6" fillId="0" borderId="0"/>
    <xf numFmtId="0" fontId="6" fillId="0" borderId="0"/>
    <xf numFmtId="0" fontId="6" fillId="0" borderId="0"/>
    <xf numFmtId="0" fontId="11" fillId="0" borderId="0"/>
    <xf numFmtId="0" fontId="13" fillId="0" borderId="0"/>
    <xf numFmtId="0" fontId="13" fillId="0" borderId="0"/>
    <xf numFmtId="0" fontId="13" fillId="0" borderId="0"/>
    <xf numFmtId="0" fontId="20" fillId="0" borderId="0"/>
    <xf numFmtId="0" fontId="19" fillId="0" borderId="0"/>
    <xf numFmtId="0" fontId="19" fillId="0" borderId="0"/>
    <xf numFmtId="0" fontId="12" fillId="0" borderId="0"/>
    <xf numFmtId="0" fontId="11" fillId="0" borderId="0"/>
    <xf numFmtId="0" fontId="11" fillId="0" borderId="0"/>
    <xf numFmtId="0" fontId="11" fillId="0" borderId="0"/>
    <xf numFmtId="0" fontId="11" fillId="0" borderId="0"/>
    <xf numFmtId="0" fontId="13" fillId="0" borderId="0"/>
    <xf numFmtId="0" fontId="3" fillId="0" borderId="0"/>
    <xf numFmtId="0" fontId="3" fillId="0" borderId="0"/>
    <xf numFmtId="0" fontId="6" fillId="0" borderId="0"/>
    <xf numFmtId="0" fontId="11" fillId="0" borderId="0"/>
    <xf numFmtId="0" fontId="20" fillId="0" borderId="0"/>
    <xf numFmtId="0" fontId="11"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11" fillId="0" borderId="0"/>
    <xf numFmtId="0" fontId="11" fillId="0" borderId="0"/>
    <xf numFmtId="0" fontId="11" fillId="0" borderId="0"/>
    <xf numFmtId="0" fontId="11" fillId="0" borderId="0"/>
    <xf numFmtId="0" fontId="12" fillId="0" borderId="0"/>
    <xf numFmtId="0" fontId="11" fillId="0" borderId="0"/>
    <xf numFmtId="0" fontId="11" fillId="0" borderId="0"/>
    <xf numFmtId="0" fontId="3" fillId="0" borderId="0"/>
    <xf numFmtId="0" fontId="20" fillId="0" borderId="0"/>
    <xf numFmtId="0" fontId="11" fillId="0" borderId="0"/>
    <xf numFmtId="0" fontId="11" fillId="0" borderId="0"/>
    <xf numFmtId="0" fontId="11" fillId="0" borderId="0"/>
    <xf numFmtId="0" fontId="11" fillId="0" borderId="0"/>
    <xf numFmtId="0" fontId="11" fillId="0" borderId="0"/>
    <xf numFmtId="0" fontId="11" fillId="0" borderId="0"/>
    <xf numFmtId="0" fontId="19" fillId="0" borderId="0"/>
    <xf numFmtId="0" fontId="13"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3" fillId="0" borderId="0"/>
    <xf numFmtId="0" fontId="20" fillId="0" borderId="0"/>
    <xf numFmtId="0" fontId="11" fillId="0" borderId="0"/>
    <xf numFmtId="0" fontId="19" fillId="0" borderId="0"/>
    <xf numFmtId="0" fontId="11" fillId="0" borderId="0"/>
    <xf numFmtId="0" fontId="11" fillId="0" borderId="0"/>
    <xf numFmtId="0" fontId="11" fillId="0" borderId="0"/>
    <xf numFmtId="0" fontId="11" fillId="0" borderId="0"/>
    <xf numFmtId="0" fontId="19" fillId="0" borderId="0"/>
    <xf numFmtId="0" fontId="19" fillId="0" borderId="0"/>
    <xf numFmtId="0" fontId="13"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9" fillId="0" borderId="0"/>
    <xf numFmtId="0" fontId="19" fillId="0" borderId="0"/>
    <xf numFmtId="0" fontId="19" fillId="0" borderId="0"/>
    <xf numFmtId="0" fontId="19" fillId="0" borderId="0"/>
    <xf numFmtId="0" fontId="6" fillId="0" borderId="0"/>
    <xf numFmtId="0" fontId="3" fillId="0" borderId="0"/>
    <xf numFmtId="0" fontId="3" fillId="0" borderId="0"/>
    <xf numFmtId="0" fontId="3" fillId="0" borderId="0"/>
    <xf numFmtId="0" fontId="3" fillId="0" borderId="0"/>
    <xf numFmtId="0" fontId="3" fillId="0" borderId="0"/>
    <xf numFmtId="0" fontId="3" fillId="0" borderId="0"/>
    <xf numFmtId="0" fontId="6" fillId="0" borderId="0"/>
    <xf numFmtId="0" fontId="11" fillId="0" borderId="0"/>
    <xf numFmtId="0" fontId="11" fillId="0" borderId="0"/>
    <xf numFmtId="0" fontId="11" fillId="0" borderId="0"/>
    <xf numFmtId="0" fontId="11" fillId="0" borderId="0"/>
    <xf numFmtId="0" fontId="11" fillId="0" borderId="0"/>
    <xf numFmtId="0" fontId="11" fillId="0" borderId="0"/>
    <xf numFmtId="0" fontId="6" fillId="0" borderId="0"/>
    <xf numFmtId="0" fontId="11" fillId="0" borderId="0"/>
    <xf numFmtId="0" fontId="11" fillId="0" borderId="0"/>
    <xf numFmtId="0" fontId="11" fillId="0" borderId="0"/>
    <xf numFmtId="0" fontId="11" fillId="0" borderId="0"/>
    <xf numFmtId="0" fontId="11" fillId="0" borderId="0"/>
    <xf numFmtId="0" fontId="1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6" fillId="0" borderId="0"/>
    <xf numFmtId="0" fontId="13" fillId="0" borderId="0"/>
    <xf numFmtId="0" fontId="13" fillId="0" borderId="0"/>
    <xf numFmtId="0" fontId="13" fillId="0" borderId="0"/>
    <xf numFmtId="0" fontId="11" fillId="0" borderId="0"/>
    <xf numFmtId="0" fontId="1" fillId="0" borderId="0"/>
    <xf numFmtId="0" fontId="1" fillId="0" borderId="0"/>
    <xf numFmtId="0" fontId="1" fillId="0" borderId="0"/>
    <xf numFmtId="0" fontId="1" fillId="0" borderId="0"/>
    <xf numFmtId="0" fontId="3" fillId="0" borderId="0"/>
    <xf numFmtId="0" fontId="3" fillId="0" borderId="0"/>
    <xf numFmtId="0" fontId="3" fillId="0" borderId="0"/>
    <xf numFmtId="0" fontId="11" fillId="0" borderId="0"/>
    <xf numFmtId="0" fontId="3" fillId="0" borderId="0"/>
    <xf numFmtId="0" fontId="1" fillId="0" borderId="0"/>
    <xf numFmtId="0" fontId="1" fillId="0" borderId="0"/>
    <xf numFmtId="0" fontId="1" fillId="0" borderId="0"/>
    <xf numFmtId="0" fontId="13" fillId="0" borderId="0"/>
    <xf numFmtId="0" fontId="13" fillId="0" borderId="0"/>
    <xf numFmtId="0" fontId="11" fillId="0" borderId="0"/>
    <xf numFmtId="0" fontId="1" fillId="0" borderId="0"/>
    <xf numFmtId="0" fontId="1" fillId="0" borderId="0"/>
    <xf numFmtId="0" fontId="1" fillId="0" borderId="0"/>
    <xf numFmtId="0" fontId="3" fillId="0" borderId="0"/>
    <xf numFmtId="0" fontId="11" fillId="0" borderId="0"/>
    <xf numFmtId="0" fontId="11" fillId="0" borderId="0"/>
    <xf numFmtId="0" fontId="11" fillId="0" borderId="0"/>
    <xf numFmtId="0" fontId="11" fillId="0" borderId="0"/>
    <xf numFmtId="0" fontId="11" fillId="0" borderId="0"/>
    <xf numFmtId="0" fontId="11" fillId="0" borderId="0"/>
    <xf numFmtId="0" fontId="3" fillId="0" borderId="0"/>
    <xf numFmtId="0" fontId="3" fillId="0" borderId="0"/>
    <xf numFmtId="0" fontId="3" fillId="0" borderId="0"/>
    <xf numFmtId="0" fontId="3" fillId="0" borderId="0"/>
    <xf numFmtId="0" fontId="3" fillId="0" borderId="0"/>
    <xf numFmtId="0" fontId="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1" fillId="0" borderId="0"/>
    <xf numFmtId="0" fontId="11" fillId="0" borderId="0"/>
    <xf numFmtId="0" fontId="1" fillId="0" borderId="0"/>
    <xf numFmtId="0" fontId="1" fillId="0" borderId="0"/>
    <xf numFmtId="0" fontId="1" fillId="0" borderId="0"/>
    <xf numFmtId="0" fontId="20" fillId="0" borderId="0"/>
    <xf numFmtId="0" fontId="19" fillId="0" borderId="0"/>
    <xf numFmtId="0" fontId="12" fillId="0" borderId="0"/>
    <xf numFmtId="0" fontId="1" fillId="0" borderId="0"/>
    <xf numFmtId="0" fontId="1" fillId="0" borderId="0"/>
    <xf numFmtId="0" fontId="11" fillId="0" borderId="0"/>
    <xf numFmtId="0" fontId="11" fillId="0" borderId="0"/>
    <xf numFmtId="0" fontId="11" fillId="0" borderId="0"/>
    <xf numFmtId="0" fontId="11" fillId="0" borderId="0"/>
    <xf numFmtId="0" fontId="13" fillId="0" borderId="0"/>
    <xf numFmtId="0" fontId="13" fillId="0" borderId="0"/>
    <xf numFmtId="0" fontId="11" fillId="0" borderId="0"/>
    <xf numFmtId="0" fontId="11" fillId="0" borderId="0"/>
    <xf numFmtId="0" fontId="1" fillId="0" borderId="0"/>
    <xf numFmtId="0" fontId="1" fillId="0" borderId="0"/>
    <xf numFmtId="0" fontId="12" fillId="0" borderId="0"/>
    <xf numFmtId="0" fontId="12" fillId="0" borderId="0"/>
    <xf numFmtId="0" fontId="11" fillId="0" borderId="0"/>
    <xf numFmtId="0" fontId="20" fillId="0" borderId="0"/>
    <xf numFmtId="0" fontId="1" fillId="0" borderId="0"/>
    <xf numFmtId="0" fontId="20" fillId="0" borderId="0"/>
    <xf numFmtId="0" fontId="11" fillId="0" borderId="0"/>
    <xf numFmtId="0" fontId="1" fillId="0" borderId="0"/>
    <xf numFmtId="0" fontId="1" fillId="0" borderId="0"/>
    <xf numFmtId="0" fontId="1" fillId="0" borderId="0"/>
    <xf numFmtId="0" fontId="1" fillId="0" borderId="0"/>
    <xf numFmtId="0" fontId="1" fillId="0" borderId="0"/>
    <xf numFmtId="0" fontId="1" fillId="0" borderId="0"/>
    <xf numFmtId="0" fontId="13" fillId="0" borderId="0"/>
    <xf numFmtId="0" fontId="13" fillId="0" borderId="0"/>
    <xf numFmtId="0" fontId="1" fillId="0" borderId="0"/>
    <xf numFmtId="0" fontId="1" fillId="0" borderId="0"/>
    <xf numFmtId="0" fontId="3" fillId="0" borderId="0"/>
    <xf numFmtId="0" fontId="3" fillId="0" borderId="0"/>
    <xf numFmtId="0" fontId="11" fillId="0" borderId="0"/>
    <xf numFmtId="0" fontId="1" fillId="0" borderId="0"/>
    <xf numFmtId="0" fontId="3" fillId="0" borderId="0"/>
    <xf numFmtId="0" fontId="3" fillId="0" borderId="0"/>
    <xf numFmtId="0" fontId="11" fillId="0" borderId="0"/>
    <xf numFmtId="0" fontId="1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1" fillId="0" borderId="0"/>
    <xf numFmtId="0" fontId="11" fillId="0" borderId="0"/>
    <xf numFmtId="0" fontId="1" fillId="0" borderId="0"/>
    <xf numFmtId="0" fontId="1" fillId="0" borderId="0"/>
    <xf numFmtId="0" fontId="3" fillId="0" borderId="0"/>
    <xf numFmtId="0" fontId="11" fillId="0" borderId="0"/>
    <xf numFmtId="0" fontId="12" fillId="0" borderId="0"/>
    <xf numFmtId="0" fontId="6" fillId="0" borderId="0"/>
    <xf numFmtId="0" fontId="6" fillId="0" borderId="0"/>
    <xf numFmtId="0" fontId="11" fillId="0" borderId="0"/>
    <xf numFmtId="0" fontId="11" fillId="0" borderId="0"/>
    <xf numFmtId="0" fontId="12" fillId="0" borderId="0"/>
    <xf numFmtId="0" fontId="12" fillId="0" borderId="0"/>
    <xf numFmtId="0" fontId="12"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2" fillId="0" borderId="0"/>
    <xf numFmtId="0" fontId="12" fillId="0" borderId="0"/>
    <xf numFmtId="0" fontId="12" fillId="0" borderId="0"/>
    <xf numFmtId="0" fontId="1" fillId="0" borderId="0"/>
    <xf numFmtId="0" fontId="20" fillId="0" borderId="0"/>
    <xf numFmtId="0" fontId="20" fillId="0" borderId="0"/>
    <xf numFmtId="0" fontId="20" fillId="0" borderId="0"/>
    <xf numFmtId="0" fontId="20" fillId="0" borderId="0"/>
    <xf numFmtId="0" fontId="20" fillId="0" borderId="0"/>
    <xf numFmtId="0" fontId="20" fillId="0" borderId="0"/>
    <xf numFmtId="0" fontId="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 fillId="0" borderId="0"/>
    <xf numFmtId="0" fontId="20" fillId="0" borderId="0"/>
    <xf numFmtId="0" fontId="20" fillId="0" borderId="0"/>
    <xf numFmtId="0" fontId="20" fillId="0" borderId="0"/>
    <xf numFmtId="0" fontId="20" fillId="0" borderId="0"/>
    <xf numFmtId="0" fontId="20" fillId="0" borderId="0"/>
    <xf numFmtId="0" fontId="20" fillId="0" borderId="0"/>
    <xf numFmtId="0" fontId="13" fillId="0" borderId="0"/>
    <xf numFmtId="0" fontId="13" fillId="0" borderId="0"/>
    <xf numFmtId="0" fontId="13" fillId="0" borderId="0"/>
    <xf numFmtId="0" fontId="6" fillId="0" borderId="0"/>
    <xf numFmtId="0" fontId="6" fillId="0" borderId="0"/>
    <xf numFmtId="164" fontId="6" fillId="0" borderId="0"/>
    <xf numFmtId="0" fontId="6" fillId="0" borderId="0"/>
    <xf numFmtId="0" fontId="6" fillId="0" borderId="0"/>
    <xf numFmtId="0" fontId="6" fillId="0" borderId="0"/>
    <xf numFmtId="0" fontId="6" fillId="0" borderId="0"/>
    <xf numFmtId="164" fontId="6" fillId="0" borderId="0"/>
    <xf numFmtId="0" fontId="20" fillId="0" borderId="0"/>
    <xf numFmtId="0" fontId="20" fillId="0" borderId="0"/>
    <xf numFmtId="0" fontId="3" fillId="0" borderId="0"/>
    <xf numFmtId="0" fontId="1" fillId="0" borderId="0"/>
    <xf numFmtId="0" fontId="3" fillId="0" borderId="0"/>
    <xf numFmtId="0" fontId="3" fillId="0" borderId="0"/>
    <xf numFmtId="164" fontId="6" fillId="0" borderId="0"/>
    <xf numFmtId="0" fontId="1" fillId="0" borderId="0"/>
    <xf numFmtId="0" fontId="3" fillId="0" borderId="0"/>
    <xf numFmtId="0" fontId="3" fillId="0" borderId="0"/>
    <xf numFmtId="0" fontId="13" fillId="0" borderId="0"/>
    <xf numFmtId="0" fontId="3" fillId="0" borderId="0"/>
    <xf numFmtId="0" fontId="20" fillId="0" borderId="0"/>
    <xf numFmtId="0" fontId="20" fillId="0" borderId="0"/>
    <xf numFmtId="0" fontId="20" fillId="0" borderId="0"/>
    <xf numFmtId="0" fontId="20" fillId="0" borderId="0"/>
    <xf numFmtId="164" fontId="6" fillId="0" borderId="0"/>
    <xf numFmtId="164" fontId="6" fillId="0" borderId="0"/>
    <xf numFmtId="164" fontId="6" fillId="0" borderId="0"/>
    <xf numFmtId="164" fontId="6" fillId="0" borderId="0"/>
    <xf numFmtId="0" fontId="19" fillId="0" borderId="0"/>
    <xf numFmtId="0" fontId="6" fillId="0" borderId="0"/>
    <xf numFmtId="0" fontId="6" fillId="0" borderId="0"/>
    <xf numFmtId="0" fontId="19" fillId="0" borderId="0"/>
    <xf numFmtId="0" fontId="19" fillId="0" borderId="0"/>
    <xf numFmtId="0" fontId="19" fillId="0" borderId="0"/>
    <xf numFmtId="0" fontId="19" fillId="0" borderId="0"/>
    <xf numFmtId="0" fontId="19" fillId="0" borderId="0"/>
    <xf numFmtId="0" fontId="19" fillId="0" borderId="0"/>
    <xf numFmtId="0" fontId="3" fillId="0" borderId="0"/>
    <xf numFmtId="0" fontId="20" fillId="0" borderId="0"/>
    <xf numFmtId="0" fontId="20" fillId="0" borderId="0"/>
    <xf numFmtId="0" fontId="20" fillId="0" borderId="0"/>
    <xf numFmtId="0" fontId="20" fillId="0" borderId="0"/>
    <xf numFmtId="0" fontId="20" fillId="0" borderId="0"/>
    <xf numFmtId="0" fontId="20" fillId="0" borderId="0"/>
    <xf numFmtId="0" fontId="3" fillId="0" borderId="0"/>
    <xf numFmtId="0" fontId="20" fillId="0" borderId="0"/>
    <xf numFmtId="0" fontId="19" fillId="0" borderId="0"/>
    <xf numFmtId="0" fontId="19" fillId="0" borderId="0"/>
    <xf numFmtId="0" fontId="19" fillId="0" borderId="0"/>
    <xf numFmtId="0" fontId="19" fillId="0" borderId="0"/>
    <xf numFmtId="0" fontId="6"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6" fillId="0" borderId="0"/>
    <xf numFmtId="0" fontId="1" fillId="0" borderId="0"/>
    <xf numFmtId="0" fontId="13" fillId="0" borderId="0"/>
    <xf numFmtId="0" fontId="19" fillId="0" borderId="0"/>
    <xf numFmtId="0" fontId="19" fillId="0" borderId="0"/>
    <xf numFmtId="0" fontId="19" fillId="0" borderId="0"/>
    <xf numFmtId="0" fontId="3" fillId="0" borderId="0"/>
    <xf numFmtId="0" fontId="1" fillId="0" borderId="0"/>
    <xf numFmtId="0" fontId="13" fillId="0" borderId="0"/>
    <xf numFmtId="0" fontId="13" fillId="0" borderId="0"/>
    <xf numFmtId="0" fontId="13" fillId="0" borderId="0"/>
    <xf numFmtId="0" fontId="1" fillId="0" borderId="0"/>
    <xf numFmtId="0" fontId="19" fillId="0" borderId="0"/>
    <xf numFmtId="0" fontId="20" fillId="0" borderId="0"/>
    <xf numFmtId="0" fontId="3" fillId="0" borderId="0"/>
    <xf numFmtId="0" fontId="20" fillId="0" borderId="0"/>
    <xf numFmtId="0" fontId="20" fillId="0" borderId="0"/>
    <xf numFmtId="0" fontId="20" fillId="0" borderId="0"/>
    <xf numFmtId="0" fontId="20" fillId="0" borderId="0"/>
    <xf numFmtId="0" fontId="20" fillId="0" borderId="0"/>
    <xf numFmtId="0" fontId="20" fillId="0" borderId="0"/>
    <xf numFmtId="0" fontId="3" fillId="0" borderId="0"/>
    <xf numFmtId="0" fontId="3" fillId="0" borderId="0"/>
    <xf numFmtId="0" fontId="3" fillId="0" borderId="0"/>
    <xf numFmtId="0" fontId="13" fillId="0" borderId="0"/>
    <xf numFmtId="0" fontId="13" fillId="0" borderId="0"/>
    <xf numFmtId="0" fontId="3" fillId="0" borderId="0"/>
    <xf numFmtId="0" fontId="3" fillId="0" borderId="0"/>
    <xf numFmtId="0" fontId="6" fillId="0" borderId="0"/>
    <xf numFmtId="0" fontId="6" fillId="0" borderId="0"/>
    <xf numFmtId="0" fontId="19" fillId="0" borderId="0"/>
    <xf numFmtId="0" fontId="19" fillId="0" borderId="0"/>
    <xf numFmtId="0" fontId="19" fillId="0" borderId="0"/>
    <xf numFmtId="0" fontId="19" fillId="0" borderId="0"/>
    <xf numFmtId="0" fontId="19" fillId="0" borderId="0"/>
    <xf numFmtId="0" fontId="19" fillId="0" borderId="0"/>
    <xf numFmtId="0" fontId="3"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3" fillId="0" borderId="0"/>
    <xf numFmtId="0" fontId="20" fillId="0" borderId="0"/>
    <xf numFmtId="0" fontId="20" fillId="0" borderId="0"/>
    <xf numFmtId="0" fontId="20" fillId="0" borderId="0"/>
    <xf numFmtId="0" fontId="20" fillId="0" borderId="0"/>
    <xf numFmtId="0" fontId="3" fillId="0" borderId="0"/>
    <xf numFmtId="0" fontId="19" fillId="0" borderId="0"/>
    <xf numFmtId="0" fontId="1" fillId="0" borderId="0"/>
    <xf numFmtId="0" fontId="1" fillId="0" borderId="0"/>
    <xf numFmtId="0" fontId="13" fillId="0" borderId="0"/>
    <xf numFmtId="0" fontId="1" fillId="0" borderId="0"/>
    <xf numFmtId="0" fontId="6" fillId="0" borderId="0"/>
    <xf numFmtId="0" fontId="6" fillId="0" borderId="0"/>
    <xf numFmtId="0" fontId="13" fillId="0" borderId="0"/>
    <xf numFmtId="0" fontId="1" fillId="0" borderId="0"/>
    <xf numFmtId="0" fontId="13" fillId="0" borderId="0"/>
    <xf numFmtId="0" fontId="13" fillId="0" borderId="0"/>
    <xf numFmtId="0" fontId="1" fillId="0" borderId="0"/>
    <xf numFmtId="0" fontId="20" fillId="0" borderId="0"/>
    <xf numFmtId="0" fontId="3" fillId="0" borderId="0"/>
    <xf numFmtId="0" fontId="3" fillId="0" borderId="0"/>
    <xf numFmtId="0" fontId="1" fillId="0" borderId="0"/>
    <xf numFmtId="0" fontId="13" fillId="0" borderId="0"/>
    <xf numFmtId="0" fontId="13" fillId="0" borderId="0"/>
    <xf numFmtId="0" fontId="3" fillId="0" borderId="0"/>
    <xf numFmtId="0" fontId="19" fillId="0" borderId="0"/>
    <xf numFmtId="0" fontId="19" fillId="0" borderId="0"/>
    <xf numFmtId="0" fontId="19" fillId="0" borderId="0"/>
    <xf numFmtId="0" fontId="6" fillId="0" borderId="0"/>
    <xf numFmtId="0" fontId="13" fillId="0" borderId="0"/>
    <xf numFmtId="0" fontId="13" fillId="0" borderId="0"/>
    <xf numFmtId="0" fontId="3" fillId="0" borderId="0"/>
    <xf numFmtId="0" fontId="13" fillId="0" borderId="0"/>
    <xf numFmtId="0" fontId="20" fillId="0" borderId="0"/>
    <xf numFmtId="0" fontId="20" fillId="0" borderId="0"/>
    <xf numFmtId="0" fontId="20" fillId="0" borderId="0"/>
    <xf numFmtId="0" fontId="20" fillId="0" borderId="0"/>
    <xf numFmtId="0" fontId="20" fillId="0" borderId="0"/>
    <xf numFmtId="0" fontId="20" fillId="0" borderId="0"/>
    <xf numFmtId="0" fontId="13" fillId="0" borderId="0"/>
    <xf numFmtId="0" fontId="13" fillId="0" borderId="0"/>
    <xf numFmtId="0" fontId="13" fillId="0" borderId="0"/>
    <xf numFmtId="0" fontId="1" fillId="0" borderId="0"/>
    <xf numFmtId="0" fontId="1" fillId="0" borderId="0"/>
    <xf numFmtId="0" fontId="1" fillId="0" borderId="0"/>
    <xf numFmtId="0" fontId="1" fillId="0" borderId="0"/>
    <xf numFmtId="0" fontId="19" fillId="0" borderId="0"/>
    <xf numFmtId="0" fontId="19" fillId="0" borderId="0"/>
    <xf numFmtId="0" fontId="19" fillId="0" borderId="0"/>
    <xf numFmtId="0" fontId="19" fillId="0" borderId="0"/>
    <xf numFmtId="0" fontId="3"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19" fillId="0" borderId="0"/>
    <xf numFmtId="0" fontId="19" fillId="0" borderId="0"/>
    <xf numFmtId="0" fontId="19" fillId="0" borderId="0"/>
    <xf numFmtId="0" fontId="19" fillId="0" borderId="0"/>
    <xf numFmtId="0" fontId="20" fillId="0" borderId="0"/>
    <xf numFmtId="0" fontId="1" fillId="0" borderId="0"/>
    <xf numFmtId="0" fontId="13" fillId="0" borderId="0"/>
    <xf numFmtId="0" fontId="6" fillId="0" borderId="0"/>
    <xf numFmtId="0" fontId="6" fillId="0" borderId="0"/>
    <xf numFmtId="0" fontId="6" fillId="0" borderId="0"/>
    <xf numFmtId="0" fontId="6" fillId="0" borderId="0"/>
    <xf numFmtId="0" fontId="11" fillId="0" borderId="0"/>
    <xf numFmtId="0" fontId="6" fillId="0" borderId="0"/>
    <xf numFmtId="164" fontId="6" fillId="0" borderId="0"/>
    <xf numFmtId="0" fontId="6" fillId="0" borderId="0"/>
    <xf numFmtId="0" fontId="19" fillId="0" borderId="0"/>
    <xf numFmtId="0" fontId="20" fillId="0" borderId="0"/>
    <xf numFmtId="0" fontId="20" fillId="0" borderId="0"/>
    <xf numFmtId="0" fontId="3" fillId="0" borderId="0"/>
    <xf numFmtId="0" fontId="1" fillId="0" borderId="0"/>
    <xf numFmtId="0" fontId="3" fillId="0" borderId="0"/>
    <xf numFmtId="0" fontId="3" fillId="0" borderId="0"/>
    <xf numFmtId="0" fontId="3" fillId="0" borderId="0"/>
    <xf numFmtId="0" fontId="3" fillId="0" borderId="0"/>
    <xf numFmtId="0" fontId="19" fillId="0" borderId="0"/>
    <xf numFmtId="0" fontId="13" fillId="0" borderId="0"/>
    <xf numFmtId="0" fontId="3" fillId="0" borderId="0"/>
    <xf numFmtId="0" fontId="13" fillId="0" borderId="0"/>
    <xf numFmtId="0" fontId="20" fillId="0" borderId="0"/>
    <xf numFmtId="0" fontId="20" fillId="0" borderId="0"/>
    <xf numFmtId="0" fontId="20" fillId="0" borderId="0"/>
    <xf numFmtId="0" fontId="20" fillId="0" borderId="0"/>
    <xf numFmtId="0" fontId="20" fillId="0" borderId="0"/>
    <xf numFmtId="0" fontId="20" fillId="0" borderId="0"/>
    <xf numFmtId="0" fontId="13" fillId="0" borderId="0"/>
    <xf numFmtId="0" fontId="13" fillId="0" borderId="0"/>
    <xf numFmtId="0" fontId="13" fillId="0" borderId="0"/>
    <xf numFmtId="0" fontId="13" fillId="0" borderId="0"/>
    <xf numFmtId="0" fontId="13" fillId="0" borderId="0"/>
    <xf numFmtId="0" fontId="6" fillId="0" borderId="0"/>
    <xf numFmtId="0" fontId="6" fillId="0" borderId="0"/>
    <xf numFmtId="0" fontId="19" fillId="0" borderId="0"/>
    <xf numFmtId="0" fontId="19" fillId="0" borderId="0"/>
    <xf numFmtId="0" fontId="19" fillId="0" borderId="0"/>
    <xf numFmtId="0" fontId="19" fillId="0" borderId="0"/>
    <xf numFmtId="0" fontId="19" fillId="0" borderId="0"/>
    <xf numFmtId="0" fontId="19" fillId="0" borderId="0"/>
    <xf numFmtId="0" fontId="3" fillId="0" borderId="0"/>
    <xf numFmtId="0" fontId="20" fillId="0" borderId="0"/>
    <xf numFmtId="0" fontId="20" fillId="0" borderId="0"/>
    <xf numFmtId="0" fontId="20" fillId="0" borderId="0"/>
    <xf numFmtId="0" fontId="20" fillId="0" borderId="0"/>
    <xf numFmtId="0" fontId="20" fillId="0" borderId="0"/>
    <xf numFmtId="0" fontId="20" fillId="0" borderId="0"/>
    <xf numFmtId="0" fontId="3" fillId="0" borderId="0"/>
    <xf numFmtId="0" fontId="3" fillId="0" borderId="0"/>
    <xf numFmtId="0" fontId="3" fillId="0" borderId="0"/>
    <xf numFmtId="0" fontId="20" fillId="0" borderId="0"/>
    <xf numFmtId="0" fontId="3" fillId="0" borderId="0"/>
    <xf numFmtId="0" fontId="19" fillId="0" borderId="0"/>
    <xf numFmtId="0" fontId="6" fillId="0" borderId="0"/>
    <xf numFmtId="0" fontId="6" fillId="0" borderId="0"/>
    <xf numFmtId="0" fontId="6" fillId="0" borderId="0"/>
    <xf numFmtId="0" fontId="13" fillId="0" borderId="0"/>
    <xf numFmtId="0" fontId="6" fillId="0" borderId="0"/>
    <xf numFmtId="0" fontId="1" fillId="0" borderId="0"/>
    <xf numFmtId="164" fontId="6" fillId="0" borderId="0"/>
    <xf numFmtId="0" fontId="6" fillId="0" borderId="0"/>
    <xf numFmtId="0" fontId="6" fillId="0" borderId="0"/>
    <xf numFmtId="0" fontId="6" fillId="0" borderId="0"/>
    <xf numFmtId="9" fontId="3" fillId="0" borderId="0" applyFont="0" applyFill="0" applyBorder="0" applyAlignment="0" applyProtection="0"/>
    <xf numFmtId="9" fontId="3" fillId="0" borderId="0" applyFont="0" applyFill="0" applyBorder="0" applyAlignment="0" applyProtection="0"/>
    <xf numFmtId="0" fontId="9" fillId="0" borderId="0"/>
    <xf numFmtId="0" fontId="9" fillId="0" borderId="0"/>
    <xf numFmtId="0" fontId="3" fillId="0" borderId="0"/>
    <xf numFmtId="0" fontId="6" fillId="0" borderId="0"/>
    <xf numFmtId="0" fontId="1"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 fillId="0" borderId="0"/>
    <xf numFmtId="0" fontId="1" fillId="0" borderId="0"/>
    <xf numFmtId="0" fontId="6" fillId="0" borderId="0"/>
    <xf numFmtId="0" fontId="6" fillId="0" borderId="0"/>
    <xf numFmtId="0" fontId="6" fillId="0" borderId="0"/>
    <xf numFmtId="0" fontId="1" fillId="0" borderId="0"/>
    <xf numFmtId="0" fontId="6" fillId="0" borderId="0"/>
    <xf numFmtId="0" fontId="6" fillId="0" borderId="0"/>
    <xf numFmtId="0" fontId="6" fillId="0" borderId="0"/>
    <xf numFmtId="0" fontId="6" fillId="0" borderId="0"/>
    <xf numFmtId="0" fontId="1" fillId="0" borderId="0"/>
    <xf numFmtId="0" fontId="6" fillId="0" borderId="0"/>
    <xf numFmtId="0" fontId="1"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5" fillId="0" borderId="0"/>
    <xf numFmtId="0" fontId="6" fillId="0" borderId="0"/>
    <xf numFmtId="0" fontId="6" fillId="0" borderId="0"/>
    <xf numFmtId="0" fontId="5" fillId="0" borderId="0"/>
    <xf numFmtId="0" fontId="6" fillId="0" borderId="0"/>
  </cellStyleXfs>
  <cellXfs count="32">
    <xf numFmtId="0" fontId="0" fillId="0" borderId="0" xfId="0"/>
    <xf numFmtId="1" fontId="0" fillId="0" borderId="0" xfId="0" applyNumberFormat="1"/>
    <xf numFmtId="0" fontId="0" fillId="0" borderId="0" xfId="0"/>
    <xf numFmtId="1" fontId="0" fillId="0" borderId="0" xfId="0" applyNumberFormat="1" applyFill="1"/>
    <xf numFmtId="0" fontId="21" fillId="0" borderId="0" xfId="0" applyFont="1" applyFill="1" applyAlignment="1">
      <alignment wrapText="1"/>
    </xf>
    <xf numFmtId="49" fontId="0" fillId="0" borderId="0" xfId="0" applyNumberFormat="1" applyFill="1"/>
    <xf numFmtId="49" fontId="21" fillId="0" borderId="0" xfId="0" applyNumberFormat="1" applyFont="1" applyFill="1"/>
    <xf numFmtId="0" fontId="21" fillId="0" borderId="0" xfId="0" applyFont="1" applyFill="1" applyAlignment="1"/>
    <xf numFmtId="165" fontId="0" fillId="0" borderId="0" xfId="0" applyNumberFormat="1" applyFill="1"/>
    <xf numFmtId="0" fontId="21" fillId="0" borderId="0" xfId="0" applyFont="1" applyFill="1"/>
    <xf numFmtId="1" fontId="21" fillId="0" borderId="0" xfId="0" applyNumberFormat="1" applyFont="1" applyFill="1"/>
    <xf numFmtId="0" fontId="0" fillId="0" borderId="0" xfId="0" applyFill="1"/>
    <xf numFmtId="165" fontId="0" fillId="5" borderId="0" xfId="0" applyNumberFormat="1" applyFill="1"/>
    <xf numFmtId="1" fontId="0" fillId="5" borderId="0" xfId="0" applyNumberFormat="1" applyFill="1"/>
    <xf numFmtId="49" fontId="0" fillId="0" borderId="0" xfId="0" applyNumberFormat="1"/>
    <xf numFmtId="49" fontId="0" fillId="5" borderId="0" xfId="0" applyNumberFormat="1" applyFill="1"/>
    <xf numFmtId="165" fontId="0" fillId="0" borderId="0" xfId="0" applyNumberFormat="1"/>
    <xf numFmtId="0" fontId="0" fillId="5" borderId="0" xfId="0" applyFill="1"/>
    <xf numFmtId="0" fontId="4" fillId="5" borderId="0" xfId="0" applyFont="1" applyFill="1"/>
    <xf numFmtId="0" fontId="4" fillId="0" borderId="0" xfId="0" applyFont="1" applyFill="1"/>
    <xf numFmtId="0" fontId="0" fillId="0" borderId="0" xfId="0" applyFill="1" applyAlignment="1"/>
    <xf numFmtId="0" fontId="0" fillId="5" borderId="0" xfId="0" applyFill="1" applyAlignment="1">
      <alignment horizontal="left"/>
    </xf>
    <xf numFmtId="0" fontId="0" fillId="0" borderId="0" xfId="0" applyFill="1" applyAlignment="1">
      <alignment horizontal="left"/>
    </xf>
    <xf numFmtId="0" fontId="21" fillId="0" borderId="0" xfId="0" applyFont="1" applyFill="1" applyAlignment="1">
      <alignment horizontal="left"/>
    </xf>
    <xf numFmtId="0" fontId="21" fillId="0" borderId="0" xfId="0" applyFont="1" applyFill="1" applyAlignment="1">
      <alignment horizontal="left" wrapText="1"/>
    </xf>
    <xf numFmtId="1" fontId="0" fillId="0" borderId="0" xfId="0" applyNumberFormat="1" applyFill="1" applyAlignment="1">
      <alignment horizontal="left"/>
    </xf>
    <xf numFmtId="0" fontId="0" fillId="0" borderId="0" xfId="0" applyAlignment="1">
      <alignment horizontal="left"/>
    </xf>
    <xf numFmtId="0" fontId="4" fillId="0" borderId="0" xfId="0" applyFont="1" applyFill="1" applyAlignment="1">
      <alignment horizontal="left"/>
    </xf>
    <xf numFmtId="0" fontId="4" fillId="0" borderId="0" xfId="0" applyFont="1" applyFill="1" applyAlignment="1"/>
    <xf numFmtId="49" fontId="4" fillId="0" borderId="0" xfId="0" applyNumberFormat="1" applyFont="1" applyFill="1"/>
    <xf numFmtId="1" fontId="4" fillId="0" borderId="0" xfId="0" applyNumberFormat="1" applyFont="1" applyFill="1"/>
    <xf numFmtId="165" fontId="4" fillId="0" borderId="0" xfId="0" applyNumberFormat="1" applyFont="1" applyFill="1"/>
  </cellXfs>
  <cellStyles count="1786">
    <cellStyle name="Excel Built-in Bad" xfId="4"/>
    <cellStyle name="Excel Built-in Explanatory Text" xfId="5"/>
    <cellStyle name="Excel Built-in Explanatory Text 10" xfId="6"/>
    <cellStyle name="Excel Built-in Explanatory Text 11" xfId="7"/>
    <cellStyle name="Excel Built-in Explanatory Text 12" xfId="8"/>
    <cellStyle name="Excel Built-in Explanatory Text 13" xfId="9"/>
    <cellStyle name="Excel Built-in Explanatory Text 14" xfId="10"/>
    <cellStyle name="Excel Built-in Explanatory Text 15" xfId="11"/>
    <cellStyle name="Excel Built-in Explanatory Text 16" xfId="12"/>
    <cellStyle name="Excel Built-in Explanatory Text 17" xfId="13"/>
    <cellStyle name="Excel Built-in Explanatory Text 18" xfId="14"/>
    <cellStyle name="Excel Built-in Explanatory Text 19" xfId="15"/>
    <cellStyle name="Excel Built-in Explanatory Text 2" xfId="16"/>
    <cellStyle name="Excel Built-in Explanatory Text 2 10" xfId="17"/>
    <cellStyle name="Excel Built-in Explanatory Text 2 2" xfId="18"/>
    <cellStyle name="Excel Built-in Explanatory Text 2 2 2" xfId="19"/>
    <cellStyle name="Excel Built-in Explanatory Text 2 2 3" xfId="20"/>
    <cellStyle name="Excel Built-in Explanatory Text 2 2 4" xfId="21"/>
    <cellStyle name="Excel Built-in Explanatory Text 2 2 5" xfId="22"/>
    <cellStyle name="Excel Built-in Explanatory Text 2 2 6" xfId="23"/>
    <cellStyle name="Excel Built-in Explanatory Text 2 2 7" xfId="24"/>
    <cellStyle name="Excel Built-in Explanatory Text 2 3" xfId="25"/>
    <cellStyle name="Excel Built-in Explanatory Text 2 4" xfId="26"/>
    <cellStyle name="Excel Built-in Explanatory Text 2 5" xfId="27"/>
    <cellStyle name="Excel Built-in Explanatory Text 2 6" xfId="28"/>
    <cellStyle name="Excel Built-in Explanatory Text 2 7" xfId="29"/>
    <cellStyle name="Excel Built-in Explanatory Text 2 8" xfId="30"/>
    <cellStyle name="Excel Built-in Explanatory Text 2 9" xfId="31"/>
    <cellStyle name="Excel Built-in Explanatory Text 20" xfId="32"/>
    <cellStyle name="Excel Built-in Explanatory Text 21" xfId="33"/>
    <cellStyle name="Excel Built-in Explanatory Text 22" xfId="34"/>
    <cellStyle name="Excel Built-in Explanatory Text 23" xfId="35"/>
    <cellStyle name="Excel Built-in Explanatory Text 24" xfId="36"/>
    <cellStyle name="Excel Built-in Explanatory Text 25" xfId="37"/>
    <cellStyle name="Excel Built-in Explanatory Text 26" xfId="38"/>
    <cellStyle name="Excel Built-in Explanatory Text 27" xfId="39"/>
    <cellStyle name="Excel Built-in Explanatory Text 28" xfId="40"/>
    <cellStyle name="Excel Built-in Explanatory Text 3" xfId="41"/>
    <cellStyle name="Excel Built-in Explanatory Text 3 2" xfId="42"/>
    <cellStyle name="Excel Built-in Explanatory Text 3 2 2" xfId="43"/>
    <cellStyle name="Excel Built-in Explanatory Text 4" xfId="44"/>
    <cellStyle name="Excel Built-in Explanatory Text 4 10" xfId="45"/>
    <cellStyle name="Excel Built-in Explanatory Text 4 11" xfId="46"/>
    <cellStyle name="Excel Built-in Explanatory Text 4 12" xfId="47"/>
    <cellStyle name="Excel Built-in Explanatory Text 4 13" xfId="48"/>
    <cellStyle name="Excel Built-in Explanatory Text 4 14" xfId="49"/>
    <cellStyle name="Excel Built-in Explanatory Text 4 2" xfId="50"/>
    <cellStyle name="Excel Built-in Explanatory Text 4 3" xfId="51"/>
    <cellStyle name="Excel Built-in Explanatory Text 4 4" xfId="52"/>
    <cellStyle name="Excel Built-in Explanatory Text 4 5" xfId="53"/>
    <cellStyle name="Excel Built-in Explanatory Text 4 6" xfId="54"/>
    <cellStyle name="Excel Built-in Explanatory Text 4 7" xfId="55"/>
    <cellStyle name="Excel Built-in Explanatory Text 4 8" xfId="56"/>
    <cellStyle name="Excel Built-in Explanatory Text 4 9" xfId="57"/>
    <cellStyle name="Excel Built-in Explanatory Text 5" xfId="58"/>
    <cellStyle name="Excel Built-in Explanatory Text 5 2" xfId="59"/>
    <cellStyle name="Excel Built-in Explanatory Text 5 3" xfId="60"/>
    <cellStyle name="Excel Built-in Explanatory Text 5 4" xfId="61"/>
    <cellStyle name="Excel Built-in Explanatory Text 5 5" xfId="62"/>
    <cellStyle name="Excel Built-in Explanatory Text 5 6" xfId="63"/>
    <cellStyle name="Excel Built-in Explanatory Text 5 7" xfId="64"/>
    <cellStyle name="Excel Built-in Explanatory Text 6" xfId="65"/>
    <cellStyle name="Excel Built-in Explanatory Text 7" xfId="66"/>
    <cellStyle name="Excel Built-in Explanatory Text 8" xfId="67"/>
    <cellStyle name="Excel Built-in Explanatory Text 9" xfId="68"/>
    <cellStyle name="Excel Built-in Good" xfId="69"/>
    <cellStyle name="Excel Built-in Normal" xfId="70"/>
    <cellStyle name="Excel Built-in Normal 2" xfId="71"/>
    <cellStyle name="Excel Built-in Normal 2 2" xfId="72"/>
    <cellStyle name="Excel Built-in Normal 2 2 2" xfId="73"/>
    <cellStyle name="Excel Built-in Normal 2 3" xfId="74"/>
    <cellStyle name="Excel Built-in Normal 2 4" xfId="75"/>
    <cellStyle name="Excel Built-in Normal 2 5" xfId="76"/>
    <cellStyle name="Excel Built-in Normal 2 6" xfId="77"/>
    <cellStyle name="Excel Built-in Normal 3" xfId="78"/>
    <cellStyle name="Excel Built-in Normal 3 2" xfId="79"/>
    <cellStyle name="Excel Built-in Normal 4" xfId="80"/>
    <cellStyle name="Excel Built-in Normal 5" xfId="81"/>
    <cellStyle name="Excel Built-in Normal 6" xfId="82"/>
    <cellStyle name="Excel_BuiltIn_Explanatory Text" xfId="83"/>
    <cellStyle name="Explanatory Text 10" xfId="84"/>
    <cellStyle name="Explanatory Text 10 2" xfId="85"/>
    <cellStyle name="Explanatory Text 10 3" xfId="86"/>
    <cellStyle name="Explanatory Text 10 4" xfId="87"/>
    <cellStyle name="Explanatory Text 10 5" xfId="88"/>
    <cellStyle name="Explanatory Text 10 6" xfId="89"/>
    <cellStyle name="Explanatory Text 10 7" xfId="90"/>
    <cellStyle name="Explanatory Text 11" xfId="91"/>
    <cellStyle name="Explanatory Text 11 2" xfId="92"/>
    <cellStyle name="Explanatory Text 11 3" xfId="93"/>
    <cellStyle name="Explanatory Text 11 4" xfId="94"/>
    <cellStyle name="Explanatory Text 11 5" xfId="95"/>
    <cellStyle name="Explanatory Text 11 6" xfId="96"/>
    <cellStyle name="Explanatory Text 11 7" xfId="97"/>
    <cellStyle name="Explanatory Text 12" xfId="98"/>
    <cellStyle name="Explanatory Text 13" xfId="99"/>
    <cellStyle name="Explanatory Text 14" xfId="100"/>
    <cellStyle name="Explanatory Text 15" xfId="101"/>
    <cellStyle name="Explanatory Text 16" xfId="102"/>
    <cellStyle name="Explanatory Text 17" xfId="103"/>
    <cellStyle name="Explanatory Text 18" xfId="104"/>
    <cellStyle name="Explanatory Text 19" xfId="105"/>
    <cellStyle name="Explanatory Text 2" xfId="106"/>
    <cellStyle name="Explanatory Text 2 2" xfId="107"/>
    <cellStyle name="Explanatory Text 2 2 2" xfId="108"/>
    <cellStyle name="Explanatory Text 2 2 3" xfId="109"/>
    <cellStyle name="Explanatory Text 2 3" xfId="110"/>
    <cellStyle name="Explanatory Text 2 3 2" xfId="111"/>
    <cellStyle name="Explanatory Text 2 3 3" xfId="112"/>
    <cellStyle name="Explanatory Text 2 3 4" xfId="113"/>
    <cellStyle name="Explanatory Text 2 3 5" xfId="114"/>
    <cellStyle name="Explanatory Text 2 3 6" xfId="115"/>
    <cellStyle name="Explanatory Text 2 3 7" xfId="116"/>
    <cellStyle name="Explanatory Text 2 4" xfId="117"/>
    <cellStyle name="Explanatory Text 2 5" xfId="118"/>
    <cellStyle name="Explanatory Text 2 6" xfId="119"/>
    <cellStyle name="Explanatory Text 20" xfId="120"/>
    <cellStyle name="Explanatory Text 21" xfId="121"/>
    <cellStyle name="Explanatory Text 22" xfId="122"/>
    <cellStyle name="Explanatory Text 23" xfId="123"/>
    <cellStyle name="Explanatory Text 24" xfId="124"/>
    <cellStyle name="Explanatory Text 25" xfId="125"/>
    <cellStyle name="Explanatory Text 26" xfId="126"/>
    <cellStyle name="Explanatory Text 27" xfId="127"/>
    <cellStyle name="Explanatory Text 28" xfId="128"/>
    <cellStyle name="Explanatory Text 3" xfId="129"/>
    <cellStyle name="Explanatory Text 3 2" xfId="130"/>
    <cellStyle name="Explanatory Text 3 2 2" xfId="131"/>
    <cellStyle name="Explanatory Text 3 3" xfId="132"/>
    <cellStyle name="Explanatory Text 3 4" xfId="133"/>
    <cellStyle name="Explanatory Text 3 5" xfId="134"/>
    <cellStyle name="Explanatory Text 4" xfId="135"/>
    <cellStyle name="Explanatory Text 4 2" xfId="136"/>
    <cellStyle name="Explanatory Text 4 3" xfId="137"/>
    <cellStyle name="Explanatory Text 4 4" xfId="138"/>
    <cellStyle name="Explanatory Text 4 5" xfId="139"/>
    <cellStyle name="Explanatory Text 5" xfId="140"/>
    <cellStyle name="Explanatory Text 5 2" xfId="141"/>
    <cellStyle name="Explanatory Text 5 3" xfId="142"/>
    <cellStyle name="Explanatory Text 5 4" xfId="143"/>
    <cellStyle name="Explanatory Text 5 5" xfId="144"/>
    <cellStyle name="Explanatory Text 6" xfId="145"/>
    <cellStyle name="Explanatory Text 6 2" xfId="146"/>
    <cellStyle name="Explanatory Text 6 3" xfId="147"/>
    <cellStyle name="Explanatory Text 7" xfId="148"/>
    <cellStyle name="Explanatory Text 7 2" xfId="149"/>
    <cellStyle name="Explanatory Text 7 3" xfId="150"/>
    <cellStyle name="Explanatory Text 8" xfId="151"/>
    <cellStyle name="Explanatory Text 8 2" xfId="152"/>
    <cellStyle name="Explanatory Text 8 3" xfId="153"/>
    <cellStyle name="Explanatory Text 9" xfId="154"/>
    <cellStyle name="Explanatory Text 9 2" xfId="155"/>
    <cellStyle name="Explanatory Text 9 3" xfId="156"/>
    <cellStyle name="Explanatory Text 9 4" xfId="157"/>
    <cellStyle name="Explanatory Text 9 5" xfId="158"/>
    <cellStyle name="Explanatory Text 9 6" xfId="159"/>
    <cellStyle name="Explanatory Text 9 7" xfId="160"/>
    <cellStyle name="Heading1 1" xfId="161"/>
    <cellStyle name="Hyperlink 2" xfId="162"/>
    <cellStyle name="Hyperlink 3" xfId="163"/>
    <cellStyle name="Hyperlink 4" xfId="164"/>
    <cellStyle name="Hyperlink 5" xfId="165"/>
    <cellStyle name="Hyperlink 6" xfId="166"/>
    <cellStyle name="Hyperlink 7" xfId="167"/>
    <cellStyle name="imabs" xfId="168"/>
    <cellStyle name="Normal" xfId="0" builtinId="0"/>
    <cellStyle name="Normal 10" xfId="169"/>
    <cellStyle name="Normal 10 10" xfId="170"/>
    <cellStyle name="Normal 10 11" xfId="171"/>
    <cellStyle name="Normal 10 12" xfId="172"/>
    <cellStyle name="Normal 10 13" xfId="173"/>
    <cellStyle name="Normal 10 14" xfId="174"/>
    <cellStyle name="Normal 10 15" xfId="175"/>
    <cellStyle name="Normal 10 16" xfId="176"/>
    <cellStyle name="Normal 10 17" xfId="177"/>
    <cellStyle name="Normal 10 18" xfId="178"/>
    <cellStyle name="Normal 10 19" xfId="179"/>
    <cellStyle name="Normal 10 2" xfId="180"/>
    <cellStyle name="Normal 10 2 2" xfId="181"/>
    <cellStyle name="Normal 10 2 2 2" xfId="182"/>
    <cellStyle name="Normal 10 2 2 3" xfId="183"/>
    <cellStyle name="Normal 10 2 2 4" xfId="184"/>
    <cellStyle name="Normal 10 2 2 5" xfId="185"/>
    <cellStyle name="Normal 10 2 2 6" xfId="186"/>
    <cellStyle name="Normal 10 2 2 7" xfId="187"/>
    <cellStyle name="Normal 10 2 3" xfId="188"/>
    <cellStyle name="Normal 10 2 4" xfId="189"/>
    <cellStyle name="Normal 10 2 5" xfId="190"/>
    <cellStyle name="Normal 10 2 6" xfId="191"/>
    <cellStyle name="Normal 10 2 7" xfId="192"/>
    <cellStyle name="Normal 10 20" xfId="193"/>
    <cellStyle name="Normal 10 21" xfId="194"/>
    <cellStyle name="Normal 10 3" xfId="195"/>
    <cellStyle name="Normal 10 3 2" xfId="196"/>
    <cellStyle name="Normal 10 3 3" xfId="197"/>
    <cellStyle name="Normal 10 3 4" xfId="198"/>
    <cellStyle name="Normal 10 3 5" xfId="199"/>
    <cellStyle name="Normal 10 3 6" xfId="200"/>
    <cellStyle name="Normal 10 3 7" xfId="201"/>
    <cellStyle name="Normal 10 4" xfId="202"/>
    <cellStyle name="Normal 10 4 2" xfId="203"/>
    <cellStyle name="Normal 10 4 3" xfId="204"/>
    <cellStyle name="Normal 10 4 4" xfId="205"/>
    <cellStyle name="Normal 10 4 5" xfId="206"/>
    <cellStyle name="Normal 10 4 6" xfId="207"/>
    <cellStyle name="Normal 10 4 7" xfId="208"/>
    <cellStyle name="Normal 10 5" xfId="209"/>
    <cellStyle name="Normal 10 6" xfId="210"/>
    <cellStyle name="Normal 10 7" xfId="211"/>
    <cellStyle name="Normal 10 8" xfId="212"/>
    <cellStyle name="Normal 10 9" xfId="213"/>
    <cellStyle name="Normal 100" xfId="214"/>
    <cellStyle name="Normal 101" xfId="215"/>
    <cellStyle name="Normal 102" xfId="216"/>
    <cellStyle name="Normal 103" xfId="217"/>
    <cellStyle name="Normal 104" xfId="218"/>
    <cellStyle name="Normal 105" xfId="1784"/>
    <cellStyle name="Normal 11" xfId="219"/>
    <cellStyle name="Normal 11 10" xfId="220"/>
    <cellStyle name="Normal 11 11" xfId="221"/>
    <cellStyle name="Normal 11 12" xfId="222"/>
    <cellStyle name="Normal 11 13" xfId="223"/>
    <cellStyle name="Normal 11 14" xfId="224"/>
    <cellStyle name="Normal 11 15" xfId="225"/>
    <cellStyle name="Normal 11 16" xfId="226"/>
    <cellStyle name="Normal 11 17" xfId="227"/>
    <cellStyle name="Normal 11 18" xfId="228"/>
    <cellStyle name="Normal 11 19" xfId="229"/>
    <cellStyle name="Normal 11 2" xfId="230"/>
    <cellStyle name="Normal 11 2 2" xfId="231"/>
    <cellStyle name="Normal 11 2 2 2" xfId="232"/>
    <cellStyle name="Normal 11 2 2 3" xfId="233"/>
    <cellStyle name="Normal 11 2 2 4" xfId="234"/>
    <cellStyle name="Normal 11 2 2 5" xfId="235"/>
    <cellStyle name="Normal 11 2 2 6" xfId="236"/>
    <cellStyle name="Normal 11 2 2 7" xfId="237"/>
    <cellStyle name="Normal 11 2 3" xfId="238"/>
    <cellStyle name="Normal 11 2 4" xfId="239"/>
    <cellStyle name="Normal 11 2 5" xfId="240"/>
    <cellStyle name="Normal 11 2 6" xfId="241"/>
    <cellStyle name="Normal 11 2 7" xfId="242"/>
    <cellStyle name="Normal 11 20" xfId="243"/>
    <cellStyle name="Normal 11 21" xfId="244"/>
    <cellStyle name="Normal 11 22" xfId="245"/>
    <cellStyle name="Normal 11 23" xfId="246"/>
    <cellStyle name="Normal 11 3" xfId="247"/>
    <cellStyle name="Normal 11 3 2" xfId="248"/>
    <cellStyle name="Normal 11 3 3" xfId="249"/>
    <cellStyle name="Normal 11 3 4" xfId="250"/>
    <cellStyle name="Normal 11 3 5" xfId="251"/>
    <cellStyle name="Normal 11 3 6" xfId="252"/>
    <cellStyle name="Normal 11 3 7" xfId="253"/>
    <cellStyle name="Normal 11 4" xfId="254"/>
    <cellStyle name="Normal 11 5" xfId="255"/>
    <cellStyle name="Normal 11 6" xfId="256"/>
    <cellStyle name="Normal 11 7" xfId="257"/>
    <cellStyle name="Normal 11 8" xfId="258"/>
    <cellStyle name="Normal 11 9" xfId="259"/>
    <cellStyle name="Normal 12" xfId="260"/>
    <cellStyle name="Normal 12 10" xfId="261"/>
    <cellStyle name="Normal 12 11" xfId="262"/>
    <cellStyle name="Normal 12 12" xfId="263"/>
    <cellStyle name="Normal 12 13" xfId="264"/>
    <cellStyle name="Normal 12 14" xfId="265"/>
    <cellStyle name="Normal 12 15" xfId="266"/>
    <cellStyle name="Normal 12 16" xfId="267"/>
    <cellStyle name="Normal 12 17" xfId="268"/>
    <cellStyle name="Normal 12 18" xfId="269"/>
    <cellStyle name="Normal 12 19" xfId="270"/>
    <cellStyle name="Normal 12 2" xfId="271"/>
    <cellStyle name="Normal 12 2 2" xfId="272"/>
    <cellStyle name="Normal 12 2 3" xfId="273"/>
    <cellStyle name="Normal 12 2 4" xfId="274"/>
    <cellStyle name="Normal 12 2 5" xfId="275"/>
    <cellStyle name="Normal 12 2 6" xfId="276"/>
    <cellStyle name="Normal 12 2 7" xfId="277"/>
    <cellStyle name="Normal 12 20" xfId="278"/>
    <cellStyle name="Normal 12 21" xfId="279"/>
    <cellStyle name="Normal 12 3" xfId="280"/>
    <cellStyle name="Normal 12 4" xfId="281"/>
    <cellStyle name="Normal 12 5" xfId="282"/>
    <cellStyle name="Normal 12 6" xfId="283"/>
    <cellStyle name="Normal 12 7" xfId="284"/>
    <cellStyle name="Normal 12 8" xfId="285"/>
    <cellStyle name="Normal 12 9" xfId="286"/>
    <cellStyle name="Normal 13" xfId="287"/>
    <cellStyle name="Normal 13 10" xfId="288"/>
    <cellStyle name="Normal 13 11" xfId="289"/>
    <cellStyle name="Normal 13 12" xfId="290"/>
    <cellStyle name="Normal 13 13" xfId="291"/>
    <cellStyle name="Normal 13 14" xfId="292"/>
    <cellStyle name="Normal 13 15" xfId="293"/>
    <cellStyle name="Normal 13 16" xfId="294"/>
    <cellStyle name="Normal 13 17" xfId="295"/>
    <cellStyle name="Normal 13 18" xfId="296"/>
    <cellStyle name="Normal 13 19" xfId="297"/>
    <cellStyle name="Normal 13 2" xfId="298"/>
    <cellStyle name="Normal 13 2 2" xfId="299"/>
    <cellStyle name="Normal 13 2 2 2" xfId="300"/>
    <cellStyle name="Normal 13 2 2 3" xfId="301"/>
    <cellStyle name="Normal 13 2 2 4" xfId="302"/>
    <cellStyle name="Normal 13 2 2 5" xfId="303"/>
    <cellStyle name="Normal 13 2 2 6" xfId="304"/>
    <cellStyle name="Normal 13 2 2 7" xfId="305"/>
    <cellStyle name="Normal 13 2 3" xfId="306"/>
    <cellStyle name="Normal 13 2 4" xfId="307"/>
    <cellStyle name="Normal 13 2 5" xfId="308"/>
    <cellStyle name="Normal 13 2 6" xfId="309"/>
    <cellStyle name="Normal 13 2 7" xfId="310"/>
    <cellStyle name="Normal 13 20" xfId="311"/>
    <cellStyle name="Normal 13 21" xfId="312"/>
    <cellStyle name="Normal 13 22" xfId="313"/>
    <cellStyle name="Normal 13 23" xfId="314"/>
    <cellStyle name="Normal 13 24" xfId="315"/>
    <cellStyle name="Normal 13 25" xfId="316"/>
    <cellStyle name="Normal 13 26" xfId="317"/>
    <cellStyle name="Normal 13 3" xfId="318"/>
    <cellStyle name="Normal 13 4" xfId="319"/>
    <cellStyle name="Normal 13 5" xfId="320"/>
    <cellStyle name="Normal 13 6" xfId="321"/>
    <cellStyle name="Normal 13 7" xfId="322"/>
    <cellStyle name="Normal 13 8" xfId="323"/>
    <cellStyle name="Normal 13 9" xfId="324"/>
    <cellStyle name="Normal 14" xfId="325"/>
    <cellStyle name="Normal 14 10" xfId="326"/>
    <cellStyle name="Normal 14 11" xfId="327"/>
    <cellStyle name="Normal 14 12" xfId="328"/>
    <cellStyle name="Normal 14 13" xfId="329"/>
    <cellStyle name="Normal 14 14" xfId="330"/>
    <cellStyle name="Normal 14 15" xfId="331"/>
    <cellStyle name="Normal 14 16" xfId="332"/>
    <cellStyle name="Normal 14 17" xfId="333"/>
    <cellStyle name="Normal 14 18" xfId="334"/>
    <cellStyle name="Normal 14 19" xfId="335"/>
    <cellStyle name="Normal 14 2" xfId="336"/>
    <cellStyle name="Normal 14 2 2" xfId="337"/>
    <cellStyle name="Normal 14 2 2 2" xfId="338"/>
    <cellStyle name="Normal 14 2 2 3" xfId="339"/>
    <cellStyle name="Normal 14 2 2 4" xfId="340"/>
    <cellStyle name="Normal 14 2 2 5" xfId="341"/>
    <cellStyle name="Normal 14 2 2 6" xfId="342"/>
    <cellStyle name="Normal 14 2 2 7" xfId="343"/>
    <cellStyle name="Normal 14 2 3" xfId="344"/>
    <cellStyle name="Normal 14 2 4" xfId="345"/>
    <cellStyle name="Normal 14 2 5" xfId="346"/>
    <cellStyle name="Normal 14 2 6" xfId="347"/>
    <cellStyle name="Normal 14 2 7" xfId="348"/>
    <cellStyle name="Normal 14 3" xfId="349"/>
    <cellStyle name="Normal 14 4" xfId="350"/>
    <cellStyle name="Normal 14 5" xfId="351"/>
    <cellStyle name="Normal 14 6" xfId="352"/>
    <cellStyle name="Normal 14 7" xfId="353"/>
    <cellStyle name="Normal 14 8" xfId="354"/>
    <cellStyle name="Normal 14 9" xfId="355"/>
    <cellStyle name="Normal 15" xfId="356"/>
    <cellStyle name="Normal 15 10" xfId="357"/>
    <cellStyle name="Normal 15 11" xfId="358"/>
    <cellStyle name="Normal 15 12" xfId="359"/>
    <cellStyle name="Normal 15 13" xfId="360"/>
    <cellStyle name="Normal 15 14" xfId="361"/>
    <cellStyle name="Normal 15 2" xfId="362"/>
    <cellStyle name="Normal 15 2 2" xfId="363"/>
    <cellStyle name="Normal 15 2 3" xfId="364"/>
    <cellStyle name="Normal 15 2 4" xfId="365"/>
    <cellStyle name="Normal 15 2 5" xfId="366"/>
    <cellStyle name="Normal 15 2 6" xfId="367"/>
    <cellStyle name="Normal 15 2 7" xfId="368"/>
    <cellStyle name="Normal 15 3" xfId="369"/>
    <cellStyle name="Normal 15 4" xfId="370"/>
    <cellStyle name="Normal 15 5" xfId="371"/>
    <cellStyle name="Normal 15 6" xfId="372"/>
    <cellStyle name="Normal 15 7" xfId="373"/>
    <cellStyle name="Normal 15 8" xfId="374"/>
    <cellStyle name="Normal 15 9" xfId="375"/>
    <cellStyle name="Normal 16" xfId="376"/>
    <cellStyle name="Normal 16 10" xfId="377"/>
    <cellStyle name="Normal 16 11" xfId="378"/>
    <cellStyle name="Normal 16 12" xfId="379"/>
    <cellStyle name="Normal 16 13" xfId="380"/>
    <cellStyle name="Normal 16 14" xfId="381"/>
    <cellStyle name="Normal 16 15" xfId="382"/>
    <cellStyle name="Normal 16 16" xfId="383"/>
    <cellStyle name="Normal 16 17" xfId="384"/>
    <cellStyle name="Normal 16 2" xfId="385"/>
    <cellStyle name="Normal 16 2 2" xfId="386"/>
    <cellStyle name="Normal 16 2 2 2" xfId="387"/>
    <cellStyle name="Normal 16 2 2 3" xfId="388"/>
    <cellStyle name="Normal 16 2 2 4" xfId="389"/>
    <cellStyle name="Normal 16 2 2 5" xfId="390"/>
    <cellStyle name="Normal 16 2 2 6" xfId="391"/>
    <cellStyle name="Normal 16 2 2 7" xfId="392"/>
    <cellStyle name="Normal 16 2 3" xfId="393"/>
    <cellStyle name="Normal 16 2 4" xfId="394"/>
    <cellStyle name="Normal 16 2 5" xfId="395"/>
    <cellStyle name="Normal 16 2 6" xfId="396"/>
    <cellStyle name="Normal 16 2 7" xfId="397"/>
    <cellStyle name="Normal 16 3" xfId="398"/>
    <cellStyle name="Normal 16 4" xfId="399"/>
    <cellStyle name="Normal 16 5" xfId="400"/>
    <cellStyle name="Normal 16 6" xfId="401"/>
    <cellStyle name="Normal 16 7" xfId="402"/>
    <cellStyle name="Normal 16 8" xfId="403"/>
    <cellStyle name="Normal 16 9" xfId="404"/>
    <cellStyle name="Normal 17" xfId="405"/>
    <cellStyle name="Normal 17 10" xfId="406"/>
    <cellStyle name="Normal 17 11" xfId="407"/>
    <cellStyle name="Normal 17 12" xfId="408"/>
    <cellStyle name="Normal 17 13" xfId="409"/>
    <cellStyle name="Normal 17 14" xfId="410"/>
    <cellStyle name="Normal 17 15" xfId="411"/>
    <cellStyle name="Normal 17 16" xfId="412"/>
    <cellStyle name="Normal 17 17" xfId="413"/>
    <cellStyle name="Normal 17 2" xfId="414"/>
    <cellStyle name="Normal 17 2 2" xfId="415"/>
    <cellStyle name="Normal 17 2 2 2" xfId="416"/>
    <cellStyle name="Normal 17 2 2 3" xfId="417"/>
    <cellStyle name="Normal 17 2 2 4" xfId="418"/>
    <cellStyle name="Normal 17 2 2 5" xfId="419"/>
    <cellStyle name="Normal 17 2 2 6" xfId="420"/>
    <cellStyle name="Normal 17 2 2 7" xfId="421"/>
    <cellStyle name="Normal 17 2 3" xfId="422"/>
    <cellStyle name="Normal 17 2 4" xfId="423"/>
    <cellStyle name="Normal 17 2 5" xfId="424"/>
    <cellStyle name="Normal 17 2 6" xfId="425"/>
    <cellStyle name="Normal 17 2 7" xfId="426"/>
    <cellStyle name="Normal 17 3" xfId="427"/>
    <cellStyle name="Normal 17 4" xfId="428"/>
    <cellStyle name="Normal 17 5" xfId="429"/>
    <cellStyle name="Normal 17 6" xfId="430"/>
    <cellStyle name="Normal 17 7" xfId="431"/>
    <cellStyle name="Normal 17 8" xfId="432"/>
    <cellStyle name="Normal 17 9" xfId="433"/>
    <cellStyle name="Normal 18" xfId="434"/>
    <cellStyle name="Normal 18 10" xfId="435"/>
    <cellStyle name="Normal 18 11" xfId="436"/>
    <cellStyle name="Normal 18 12" xfId="437"/>
    <cellStyle name="Normal 18 13" xfId="438"/>
    <cellStyle name="Normal 18 14" xfId="439"/>
    <cellStyle name="Normal 18 15" xfId="440"/>
    <cellStyle name="Normal 18 16" xfId="441"/>
    <cellStyle name="Normal 18 17" xfId="442"/>
    <cellStyle name="Normal 18 2" xfId="443"/>
    <cellStyle name="Normal 18 2 2" xfId="444"/>
    <cellStyle name="Normal 18 2 2 2" xfId="445"/>
    <cellStyle name="Normal 18 2 2 3" xfId="446"/>
    <cellStyle name="Normal 18 2 2 4" xfId="447"/>
    <cellStyle name="Normal 18 2 2 5" xfId="448"/>
    <cellStyle name="Normal 18 2 2 6" xfId="449"/>
    <cellStyle name="Normal 18 2 2 7" xfId="450"/>
    <cellStyle name="Normal 18 2 3" xfId="451"/>
    <cellStyle name="Normal 18 2 4" xfId="452"/>
    <cellStyle name="Normal 18 2 5" xfId="453"/>
    <cellStyle name="Normal 18 2 6" xfId="454"/>
    <cellStyle name="Normal 18 2 7" xfId="455"/>
    <cellStyle name="Normal 18 3" xfId="456"/>
    <cellStyle name="Normal 18 4" xfId="457"/>
    <cellStyle name="Normal 18 5" xfId="458"/>
    <cellStyle name="Normal 18 6" xfId="459"/>
    <cellStyle name="Normal 18 7" xfId="460"/>
    <cellStyle name="Normal 18 8" xfId="461"/>
    <cellStyle name="Normal 18 9" xfId="462"/>
    <cellStyle name="Normal 19" xfId="463"/>
    <cellStyle name="Normal 19 10" xfId="464"/>
    <cellStyle name="Normal 19 2" xfId="465"/>
    <cellStyle name="Normal 19 2 2" xfId="466"/>
    <cellStyle name="Normal 19 2 3" xfId="467"/>
    <cellStyle name="Normal 19 2 4" xfId="468"/>
    <cellStyle name="Normal 19 2 5" xfId="469"/>
    <cellStyle name="Normal 19 2 6" xfId="470"/>
    <cellStyle name="Normal 19 2 7" xfId="471"/>
    <cellStyle name="Normal 19 3" xfId="472"/>
    <cellStyle name="Normal 19 4" xfId="473"/>
    <cellStyle name="Normal 19 5" xfId="474"/>
    <cellStyle name="Normal 19 6" xfId="475"/>
    <cellStyle name="Normal 19 7" xfId="476"/>
    <cellStyle name="Normal 19 8" xfId="477"/>
    <cellStyle name="Normal 19 9" xfId="478"/>
    <cellStyle name="Normal 2" xfId="1"/>
    <cellStyle name="Normal 2 10" xfId="479"/>
    <cellStyle name="Normal 2 10 10" xfId="480"/>
    <cellStyle name="Normal 2 10 11" xfId="481"/>
    <cellStyle name="Normal 2 10 12" xfId="482"/>
    <cellStyle name="Normal 2 10 2" xfId="483"/>
    <cellStyle name="Normal 2 10 3" xfId="484"/>
    <cellStyle name="Normal 2 10 4" xfId="485"/>
    <cellStyle name="Normal 2 10 5" xfId="486"/>
    <cellStyle name="Normal 2 10 6" xfId="487"/>
    <cellStyle name="Normal 2 10 7" xfId="488"/>
    <cellStyle name="Normal 2 10 8" xfId="489"/>
    <cellStyle name="Normal 2 10 9" xfId="490"/>
    <cellStyle name="Normal 2 100" xfId="1785"/>
    <cellStyle name="Normal 2 101" xfId="1783"/>
    <cellStyle name="Normal 2 11" xfId="491"/>
    <cellStyle name="Normal 2 11 2" xfId="492"/>
    <cellStyle name="Normal 2 11 3" xfId="493"/>
    <cellStyle name="Normal 2 11 4" xfId="494"/>
    <cellStyle name="Normal 2 11 5" xfId="495"/>
    <cellStyle name="Normal 2 11 6" xfId="496"/>
    <cellStyle name="Normal 2 11 7" xfId="497"/>
    <cellStyle name="Normal 2 12" xfId="498"/>
    <cellStyle name="Normal 2 12 2" xfId="499"/>
    <cellStyle name="Normal 2 12 3" xfId="500"/>
    <cellStyle name="Normal 2 12 4" xfId="501"/>
    <cellStyle name="Normal 2 12 5" xfId="502"/>
    <cellStyle name="Normal 2 12 6" xfId="503"/>
    <cellStyle name="Normal 2 12 7" xfId="504"/>
    <cellStyle name="Normal 2 13" xfId="505"/>
    <cellStyle name="Normal 2 13 2" xfId="506"/>
    <cellStyle name="Normal 2 13 3" xfId="507"/>
    <cellStyle name="Normal 2 13 4" xfId="508"/>
    <cellStyle name="Normal 2 13 5" xfId="509"/>
    <cellStyle name="Normal 2 13 6" xfId="510"/>
    <cellStyle name="Normal 2 13 7" xfId="511"/>
    <cellStyle name="Normal 2 14" xfId="512"/>
    <cellStyle name="Normal 2 14 2" xfId="513"/>
    <cellStyle name="Normal 2 14 3" xfId="514"/>
    <cellStyle name="Normal 2 14 4" xfId="515"/>
    <cellStyle name="Normal 2 14 5" xfId="516"/>
    <cellStyle name="Normal 2 14 6" xfId="517"/>
    <cellStyle name="Normal 2 14 7" xfId="518"/>
    <cellStyle name="Normal 2 15" xfId="519"/>
    <cellStyle name="Normal 2 15 2" xfId="520"/>
    <cellStyle name="Normal 2 15 3" xfId="521"/>
    <cellStyle name="Normal 2 15 4" xfId="522"/>
    <cellStyle name="Normal 2 15 5" xfId="523"/>
    <cellStyle name="Normal 2 15 6" xfId="524"/>
    <cellStyle name="Normal 2 15 7" xfId="525"/>
    <cellStyle name="Normal 2 16" xfId="526"/>
    <cellStyle name="Normal 2 16 2" xfId="527"/>
    <cellStyle name="Normal 2 16 3" xfId="528"/>
    <cellStyle name="Normal 2 16 4" xfId="529"/>
    <cellStyle name="Normal 2 16 5" xfId="530"/>
    <cellStyle name="Normal 2 16 6" xfId="531"/>
    <cellStyle name="Normal 2 16 7" xfId="532"/>
    <cellStyle name="Normal 2 17" xfId="533"/>
    <cellStyle name="Normal 2 18" xfId="534"/>
    <cellStyle name="Normal 2 19" xfId="535"/>
    <cellStyle name="Normal 2 2" xfId="2"/>
    <cellStyle name="Normal 2 2 10" xfId="537"/>
    <cellStyle name="Normal 2 2 11" xfId="538"/>
    <cellStyle name="Normal 2 2 12" xfId="539"/>
    <cellStyle name="Normal 2 2 13" xfId="540"/>
    <cellStyle name="Normal 2 2 14" xfId="541"/>
    <cellStyle name="Normal 2 2 15" xfId="542"/>
    <cellStyle name="Normal 2 2 16" xfId="543"/>
    <cellStyle name="Normal 2 2 17" xfId="544"/>
    <cellStyle name="Normal 2 2 18" xfId="545"/>
    <cellStyle name="Normal 2 2 19" xfId="546"/>
    <cellStyle name="Normal 2 2 2" xfId="3"/>
    <cellStyle name="Normal 2 2 2 10" xfId="547"/>
    <cellStyle name="Normal 2 2 2 11" xfId="548"/>
    <cellStyle name="Normal 2 2 2 12" xfId="549"/>
    <cellStyle name="Normal 2 2 2 13" xfId="550"/>
    <cellStyle name="Normal 2 2 2 14" xfId="551"/>
    <cellStyle name="Normal 2 2 2 15" xfId="552"/>
    <cellStyle name="Normal 2 2 2 16" xfId="553"/>
    <cellStyle name="Normal 2 2 2 2" xfId="536"/>
    <cellStyle name="Normal 2 2 2 2 2" xfId="554"/>
    <cellStyle name="Normal 2 2 2 2 3" xfId="555"/>
    <cellStyle name="Normal 2 2 2 2 4" xfId="556"/>
    <cellStyle name="Normal 2 2 2 2 5" xfId="557"/>
    <cellStyle name="Normal 2 2 2 2 6" xfId="558"/>
    <cellStyle name="Normal 2 2 2 2 7" xfId="559"/>
    <cellStyle name="Normal 2 2 2 2 8" xfId="560"/>
    <cellStyle name="Normal 2 2 2 3" xfId="561"/>
    <cellStyle name="Normal 2 2 2 4" xfId="562"/>
    <cellStyle name="Normal 2 2 2 5" xfId="563"/>
    <cellStyle name="Normal 2 2 2 6" xfId="564"/>
    <cellStyle name="Normal 2 2 2 7" xfId="565"/>
    <cellStyle name="Normal 2 2 2 8" xfId="566"/>
    <cellStyle name="Normal 2 2 2 9" xfId="567"/>
    <cellStyle name="Normal 2 2 20" xfId="568"/>
    <cellStyle name="Normal 2 2 21" xfId="569"/>
    <cellStyle name="Normal 2 2 22" xfId="570"/>
    <cellStyle name="Normal 2 2 23" xfId="571"/>
    <cellStyle name="Normal 2 2 24" xfId="572"/>
    <cellStyle name="Normal 2 2 25" xfId="573"/>
    <cellStyle name="Normal 2 2 26" xfId="574"/>
    <cellStyle name="Normal 2 2 27" xfId="575"/>
    <cellStyle name="Normal 2 2 28" xfId="576"/>
    <cellStyle name="Normal 2 2 29" xfId="577"/>
    <cellStyle name="Normal 2 2 3" xfId="578"/>
    <cellStyle name="Normal 2 2 3 10" xfId="579"/>
    <cellStyle name="Normal 2 2 3 2" xfId="580"/>
    <cellStyle name="Normal 2 2 3 3" xfId="581"/>
    <cellStyle name="Normal 2 2 3 4" xfId="582"/>
    <cellStyle name="Normal 2 2 3 5" xfId="583"/>
    <cellStyle name="Normal 2 2 3 6" xfId="584"/>
    <cellStyle name="Normal 2 2 3 7" xfId="585"/>
    <cellStyle name="Normal 2 2 3 8" xfId="586"/>
    <cellStyle name="Normal 2 2 3 9" xfId="587"/>
    <cellStyle name="Normal 2 2 30" xfId="588"/>
    <cellStyle name="Normal 2 2 31" xfId="589"/>
    <cellStyle name="Normal 2 2 32" xfId="590"/>
    <cellStyle name="Normal 2 2 33" xfId="591"/>
    <cellStyle name="Normal 2 2 34" xfId="592"/>
    <cellStyle name="Normal 2 2 35" xfId="593"/>
    <cellStyle name="Normal 2 2 36" xfId="594"/>
    <cellStyle name="Normal 2 2 37" xfId="595"/>
    <cellStyle name="Normal 2 2 38" xfId="596"/>
    <cellStyle name="Normal 2 2 39" xfId="597"/>
    <cellStyle name="Normal 2 2 4" xfId="598"/>
    <cellStyle name="Normal 2 2 4 2" xfId="599"/>
    <cellStyle name="Normal 2 2 4 3" xfId="600"/>
    <cellStyle name="Normal 2 2 4 4" xfId="601"/>
    <cellStyle name="Normal 2 2 4 5" xfId="602"/>
    <cellStyle name="Normal 2 2 4 6" xfId="603"/>
    <cellStyle name="Normal 2 2 4 7" xfId="604"/>
    <cellStyle name="Normal 2 2 4 8" xfId="605"/>
    <cellStyle name="Normal 2 2 4 9" xfId="606"/>
    <cellStyle name="Normal 2 2 40" xfId="607"/>
    <cellStyle name="Normal 2 2 41" xfId="608"/>
    <cellStyle name="Normal 2 2 42" xfId="609"/>
    <cellStyle name="Normal 2 2 43" xfId="610"/>
    <cellStyle name="Normal 2 2 44" xfId="611"/>
    <cellStyle name="Normal 2 2 45" xfId="612"/>
    <cellStyle name="Normal 2 2 46" xfId="613"/>
    <cellStyle name="Normal 2 2 47" xfId="614"/>
    <cellStyle name="Normal 2 2 48" xfId="615"/>
    <cellStyle name="Normal 2 2 49" xfId="616"/>
    <cellStyle name="Normal 2 2 5" xfId="617"/>
    <cellStyle name="Normal 2 2 5 2" xfId="618"/>
    <cellStyle name="Normal 2 2 5 3" xfId="619"/>
    <cellStyle name="Normal 2 2 5 4" xfId="620"/>
    <cellStyle name="Normal 2 2 5 5" xfId="621"/>
    <cellStyle name="Normal 2 2 5 6" xfId="622"/>
    <cellStyle name="Normal 2 2 5 7" xfId="623"/>
    <cellStyle name="Normal 2 2 5 8" xfId="624"/>
    <cellStyle name="Normal 2 2 5 9" xfId="625"/>
    <cellStyle name="Normal 2 2 50" xfId="626"/>
    <cellStyle name="Normal 2 2 51" xfId="627"/>
    <cellStyle name="Normal 2 2 52" xfId="628"/>
    <cellStyle name="Normal 2 2 53" xfId="629"/>
    <cellStyle name="Normal 2 2 54" xfId="630"/>
    <cellStyle name="Normal 2 2 55" xfId="631"/>
    <cellStyle name="Normal 2 2 56" xfId="632"/>
    <cellStyle name="Normal 2 2 57" xfId="633"/>
    <cellStyle name="Normal 2 2 58" xfId="634"/>
    <cellStyle name="Normal 2 2 59" xfId="635"/>
    <cellStyle name="Normal 2 2 6" xfId="636"/>
    <cellStyle name="Normal 2 2 6 2" xfId="637"/>
    <cellStyle name="Normal 2 2 6 3" xfId="638"/>
    <cellStyle name="Normal 2 2 6 4" xfId="639"/>
    <cellStyle name="Normal 2 2 6 5" xfId="640"/>
    <cellStyle name="Normal 2 2 6 6" xfId="641"/>
    <cellStyle name="Normal 2 2 6 7" xfId="642"/>
    <cellStyle name="Normal 2 2 6 8" xfId="643"/>
    <cellStyle name="Normal 2 2 60" xfId="644"/>
    <cellStyle name="Normal 2 2 61" xfId="645"/>
    <cellStyle name="Normal 2 2 62" xfId="646"/>
    <cellStyle name="Normal 2 2 63" xfId="1752"/>
    <cellStyle name="Normal 2 2 64" xfId="1762"/>
    <cellStyle name="Normal 2 2 65" xfId="1771"/>
    <cellStyle name="Normal 2 2 66" xfId="1761"/>
    <cellStyle name="Normal 2 2 67" xfId="1773"/>
    <cellStyle name="Normal 2 2 68" xfId="1766"/>
    <cellStyle name="Normal 2 2 7" xfId="647"/>
    <cellStyle name="Normal 2 2 7 2" xfId="648"/>
    <cellStyle name="Normal 2 2 7 3" xfId="649"/>
    <cellStyle name="Normal 2 2 7 4" xfId="650"/>
    <cellStyle name="Normal 2 2 7 5" xfId="651"/>
    <cellStyle name="Normal 2 2 7 6" xfId="652"/>
    <cellStyle name="Normal 2 2 7 7" xfId="653"/>
    <cellStyle name="Normal 2 2 7 8" xfId="654"/>
    <cellStyle name="Normal 2 2 8" xfId="655"/>
    <cellStyle name="Normal 2 2 8 2" xfId="656"/>
    <cellStyle name="Normal 2 2 8 3" xfId="657"/>
    <cellStyle name="Normal 2 2 8 4" xfId="658"/>
    <cellStyle name="Normal 2 2 8 5" xfId="659"/>
    <cellStyle name="Normal 2 2 8 6" xfId="660"/>
    <cellStyle name="Normal 2 2 8 7" xfId="661"/>
    <cellStyle name="Normal 2 2 9" xfId="662"/>
    <cellStyle name="Normal 2 20" xfId="663"/>
    <cellStyle name="Normal 2 21" xfId="664"/>
    <cellStyle name="Normal 2 22" xfId="665"/>
    <cellStyle name="Normal 2 23" xfId="666"/>
    <cellStyle name="Normal 2 24" xfId="667"/>
    <cellStyle name="Normal 2 25" xfId="668"/>
    <cellStyle name="Normal 2 26" xfId="669"/>
    <cellStyle name="Normal 2 27" xfId="670"/>
    <cellStyle name="Normal 2 28" xfId="671"/>
    <cellStyle name="Normal 2 29" xfId="672"/>
    <cellStyle name="Normal 2 3" xfId="673"/>
    <cellStyle name="Normal 2 3 10" xfId="674"/>
    <cellStyle name="Normal 2 3 11" xfId="675"/>
    <cellStyle name="Normal 2 3 12" xfId="676"/>
    <cellStyle name="Normal 2 3 13" xfId="677"/>
    <cellStyle name="Normal 2 3 14" xfId="678"/>
    <cellStyle name="Normal 2 3 15" xfId="679"/>
    <cellStyle name="Normal 2 3 16" xfId="680"/>
    <cellStyle name="Normal 2 3 17" xfId="681"/>
    <cellStyle name="Normal 2 3 18" xfId="682"/>
    <cellStyle name="Normal 2 3 19" xfId="683"/>
    <cellStyle name="Normal 2 3 2" xfId="684"/>
    <cellStyle name="Normal 2 3 2 10" xfId="685"/>
    <cellStyle name="Normal 2 3 2 11" xfId="686"/>
    <cellStyle name="Normal 2 3 2 12" xfId="687"/>
    <cellStyle name="Normal 2 3 2 13" xfId="688"/>
    <cellStyle name="Normal 2 3 2 14" xfId="689"/>
    <cellStyle name="Normal 2 3 2 15" xfId="690"/>
    <cellStyle name="Normal 2 3 2 16" xfId="691"/>
    <cellStyle name="Normal 2 3 2 17" xfId="692"/>
    <cellStyle name="Normal 2 3 2 2" xfId="693"/>
    <cellStyle name="Normal 2 3 2 3" xfId="694"/>
    <cellStyle name="Normal 2 3 2 4" xfId="695"/>
    <cellStyle name="Normal 2 3 2 5" xfId="696"/>
    <cellStyle name="Normal 2 3 2 6" xfId="697"/>
    <cellStyle name="Normal 2 3 2 7" xfId="698"/>
    <cellStyle name="Normal 2 3 2 8" xfId="699"/>
    <cellStyle name="Normal 2 3 2 9" xfId="700"/>
    <cellStyle name="Normal 2 3 20" xfId="701"/>
    <cellStyle name="Normal 2 3 21" xfId="702"/>
    <cellStyle name="Normal 2 3 22" xfId="703"/>
    <cellStyle name="Normal 2 3 23" xfId="704"/>
    <cellStyle name="Normal 2 3 3" xfId="705"/>
    <cellStyle name="Normal 2 3 3 2" xfId="706"/>
    <cellStyle name="Normal 2 3 3 3" xfId="707"/>
    <cellStyle name="Normal 2 3 3 4" xfId="708"/>
    <cellStyle name="Normal 2 3 3 5" xfId="709"/>
    <cellStyle name="Normal 2 3 3 6" xfId="710"/>
    <cellStyle name="Normal 2 3 3 7" xfId="711"/>
    <cellStyle name="Normal 2 3 3 8" xfId="712"/>
    <cellStyle name="Normal 2 3 4" xfId="713"/>
    <cellStyle name="Normal 2 3 4 2" xfId="714"/>
    <cellStyle name="Normal 2 3 4 3" xfId="715"/>
    <cellStyle name="Normal 2 3 4 4" xfId="716"/>
    <cellStyle name="Normal 2 3 4 5" xfId="717"/>
    <cellStyle name="Normal 2 3 4 6" xfId="718"/>
    <cellStyle name="Normal 2 3 4 7" xfId="719"/>
    <cellStyle name="Normal 2 3 4 8" xfId="720"/>
    <cellStyle name="Normal 2 3 5" xfId="721"/>
    <cellStyle name="Normal 2 3 6" xfId="722"/>
    <cellStyle name="Normal 2 3 7" xfId="723"/>
    <cellStyle name="Normal 2 3 8" xfId="724"/>
    <cellStyle name="Normal 2 3 9" xfId="725"/>
    <cellStyle name="Normal 2 30" xfId="726"/>
    <cellStyle name="Normal 2 31" xfId="727"/>
    <cellStyle name="Normal 2 32" xfId="728"/>
    <cellStyle name="Normal 2 33" xfId="729"/>
    <cellStyle name="Normal 2 34" xfId="730"/>
    <cellStyle name="Normal 2 35" xfId="731"/>
    <cellStyle name="Normal 2 36" xfId="732"/>
    <cellStyle name="Normal 2 37" xfId="733"/>
    <cellStyle name="Normal 2 38" xfId="734"/>
    <cellStyle name="Normal 2 39" xfId="735"/>
    <cellStyle name="Normal 2 4" xfId="736"/>
    <cellStyle name="Normal 2 4 10" xfId="737"/>
    <cellStyle name="Normal 2 4 11" xfId="738"/>
    <cellStyle name="Normal 2 4 12" xfId="739"/>
    <cellStyle name="Normal 2 4 13" xfId="740"/>
    <cellStyle name="Normal 2 4 14" xfId="741"/>
    <cellStyle name="Normal 2 4 15" xfId="742"/>
    <cellStyle name="Normal 2 4 16" xfId="743"/>
    <cellStyle name="Normal 2 4 17" xfId="744"/>
    <cellStyle name="Normal 2 4 18" xfId="745"/>
    <cellStyle name="Normal 2 4 19" xfId="746"/>
    <cellStyle name="Normal 2 4 2" xfId="747"/>
    <cellStyle name="Normal 2 4 2 2" xfId="748"/>
    <cellStyle name="Normal 2 4 2 2 2" xfId="749"/>
    <cellStyle name="Normal 2 4 2 3" xfId="750"/>
    <cellStyle name="Normal 2 4 20" xfId="751"/>
    <cellStyle name="Normal 2 4 21" xfId="752"/>
    <cellStyle name="Normal 2 4 22" xfId="753"/>
    <cellStyle name="Normal 2 4 23" xfId="754"/>
    <cellStyle name="Normal 2 4 24" xfId="755"/>
    <cellStyle name="Normal 2 4 25" xfId="756"/>
    <cellStyle name="Normal 2 4 26" xfId="757"/>
    <cellStyle name="Normal 2 4 27" xfId="758"/>
    <cellStyle name="Normal 2 4 28" xfId="759"/>
    <cellStyle name="Normal 2 4 29" xfId="760"/>
    <cellStyle name="Normal 2 4 3" xfId="761"/>
    <cellStyle name="Normal 2 4 30" xfId="762"/>
    <cellStyle name="Normal 2 4 31" xfId="763"/>
    <cellStyle name="Normal 2 4 4" xfId="764"/>
    <cellStyle name="Normal 2 4 5" xfId="765"/>
    <cellStyle name="Normal 2 4 6" xfId="766"/>
    <cellStyle name="Normal 2 4 7" xfId="767"/>
    <cellStyle name="Normal 2 4 8" xfId="768"/>
    <cellStyle name="Normal 2 4 9" xfId="769"/>
    <cellStyle name="Normal 2 40" xfId="770"/>
    <cellStyle name="Normal 2 41" xfId="771"/>
    <cellStyle name="Normal 2 42" xfId="772"/>
    <cellStyle name="Normal 2 43" xfId="773"/>
    <cellStyle name="Normal 2 44" xfId="774"/>
    <cellStyle name="Normal 2 45" xfId="775"/>
    <cellStyle name="Normal 2 46" xfId="776"/>
    <cellStyle name="Normal 2 47" xfId="777"/>
    <cellStyle name="Normal 2 48" xfId="778"/>
    <cellStyle name="Normal 2 49" xfId="779"/>
    <cellStyle name="Normal 2 5" xfId="780"/>
    <cellStyle name="Normal 2 5 2" xfId="781"/>
    <cellStyle name="Normal 2 5 2 2" xfId="782"/>
    <cellStyle name="Normal 2 5 3" xfId="783"/>
    <cellStyle name="Normal 2 5 4" xfId="784"/>
    <cellStyle name="Normal 2 5 5" xfId="785"/>
    <cellStyle name="Normal 2 5 6" xfId="786"/>
    <cellStyle name="Normal 2 50" xfId="787"/>
    <cellStyle name="Normal 2 51" xfId="788"/>
    <cellStyle name="Normal 2 52" xfId="789"/>
    <cellStyle name="Normal 2 53" xfId="790"/>
    <cellStyle name="Normal 2 54" xfId="791"/>
    <cellStyle name="Normal 2 55" xfId="792"/>
    <cellStyle name="Normal 2 56" xfId="793"/>
    <cellStyle name="Normal 2 57" xfId="794"/>
    <cellStyle name="Normal 2 58" xfId="795"/>
    <cellStyle name="Normal 2 59" xfId="796"/>
    <cellStyle name="Normal 2 6" xfId="797"/>
    <cellStyle name="Normal 2 6 2" xfId="798"/>
    <cellStyle name="Normal 2 6 3" xfId="799"/>
    <cellStyle name="Normal 2 60" xfId="800"/>
    <cellStyle name="Normal 2 61" xfId="801"/>
    <cellStyle name="Normal 2 62" xfId="802"/>
    <cellStyle name="Normal 2 63" xfId="803"/>
    <cellStyle name="Normal 2 64" xfId="804"/>
    <cellStyle name="Normal 2 65" xfId="805"/>
    <cellStyle name="Normal 2 66" xfId="806"/>
    <cellStyle name="Normal 2 67" xfId="807"/>
    <cellStyle name="Normal 2 68" xfId="808"/>
    <cellStyle name="Normal 2 69" xfId="809"/>
    <cellStyle name="Normal 2 7" xfId="810"/>
    <cellStyle name="Normal 2 7 2" xfId="811"/>
    <cellStyle name="Normal 2 7 3" xfId="812"/>
    <cellStyle name="Normal 2 70" xfId="813"/>
    <cellStyle name="Normal 2 71" xfId="814"/>
    <cellStyle name="Normal 2 72" xfId="815"/>
    <cellStyle name="Normal 2 73" xfId="816"/>
    <cellStyle name="Normal 2 74" xfId="817"/>
    <cellStyle name="Normal 2 75" xfId="818"/>
    <cellStyle name="Normal 2 76" xfId="819"/>
    <cellStyle name="Normal 2 77" xfId="820"/>
    <cellStyle name="Normal 2 78" xfId="821"/>
    <cellStyle name="Normal 2 79" xfId="822"/>
    <cellStyle name="Normal 2 8" xfId="823"/>
    <cellStyle name="Normal 2 8 2" xfId="824"/>
    <cellStyle name="Normal 2 8 3" xfId="825"/>
    <cellStyle name="Normal 2 80" xfId="826"/>
    <cellStyle name="Normal 2 81" xfId="827"/>
    <cellStyle name="Normal 2 82" xfId="828"/>
    <cellStyle name="Normal 2 83" xfId="1751"/>
    <cellStyle name="Normal 2 84" xfId="1753"/>
    <cellStyle name="Normal 2 85" xfId="1780"/>
    <cellStyle name="Normal 2 86" xfId="1754"/>
    <cellStyle name="Normal 2 87" xfId="1779"/>
    <cellStyle name="Normal 2 88" xfId="1755"/>
    <cellStyle name="Normal 2 89" xfId="1778"/>
    <cellStyle name="Normal 2 9" xfId="829"/>
    <cellStyle name="Normal 2 9 10" xfId="830"/>
    <cellStyle name="Normal 2 9 11" xfId="831"/>
    <cellStyle name="Normal 2 9 12" xfId="832"/>
    <cellStyle name="Normal 2 9 13" xfId="833"/>
    <cellStyle name="Normal 2 9 14" xfId="834"/>
    <cellStyle name="Normal 2 9 15" xfId="835"/>
    <cellStyle name="Normal 2 9 2" xfId="836"/>
    <cellStyle name="Normal 2 9 3" xfId="837"/>
    <cellStyle name="Normal 2 9 4" xfId="838"/>
    <cellStyle name="Normal 2 9 5" xfId="839"/>
    <cellStyle name="Normal 2 9 6" xfId="840"/>
    <cellStyle name="Normal 2 9 7" xfId="841"/>
    <cellStyle name="Normal 2 9 8" xfId="842"/>
    <cellStyle name="Normal 2 9 9" xfId="843"/>
    <cellStyle name="Normal 2 90" xfId="1756"/>
    <cellStyle name="Normal 2 91" xfId="1777"/>
    <cellStyle name="Normal 2 92" xfId="1757"/>
    <cellStyle name="Normal 2 93" xfId="1776"/>
    <cellStyle name="Normal 2 94" xfId="1759"/>
    <cellStyle name="Normal 2 95" xfId="1774"/>
    <cellStyle name="Normal 2 96" xfId="1758"/>
    <cellStyle name="Normal 2 97" xfId="1775"/>
    <cellStyle name="Normal 2 98" xfId="1760"/>
    <cellStyle name="Normal 2 99" xfId="1782"/>
    <cellStyle name="Normal 20" xfId="844"/>
    <cellStyle name="Normal 20 10" xfId="845"/>
    <cellStyle name="Normal 20 11" xfId="846"/>
    <cellStyle name="Normal 20 12" xfId="847"/>
    <cellStyle name="Normal 20 13" xfId="848"/>
    <cellStyle name="Normal 20 14" xfId="849"/>
    <cellStyle name="Normal 20 15" xfId="850"/>
    <cellStyle name="Normal 20 2" xfId="851"/>
    <cellStyle name="Normal 20 3" xfId="852"/>
    <cellStyle name="Normal 20 4" xfId="853"/>
    <cellStyle name="Normal 20 5" xfId="854"/>
    <cellStyle name="Normal 20 6" xfId="855"/>
    <cellStyle name="Normal 20 7" xfId="856"/>
    <cellStyle name="Normal 20 8" xfId="857"/>
    <cellStyle name="Normal 20 9" xfId="858"/>
    <cellStyle name="Normal 21" xfId="859"/>
    <cellStyle name="Normal 21 10" xfId="860"/>
    <cellStyle name="Normal 21 11" xfId="861"/>
    <cellStyle name="Normal 21 12" xfId="862"/>
    <cellStyle name="Normal 21 13" xfId="863"/>
    <cellStyle name="Normal 21 14" xfId="864"/>
    <cellStyle name="Normal 21 15" xfId="865"/>
    <cellStyle name="Normal 21 2" xfId="866"/>
    <cellStyle name="Normal 21 3" xfId="867"/>
    <cellStyle name="Normal 21 4" xfId="868"/>
    <cellStyle name="Normal 21 5" xfId="869"/>
    <cellStyle name="Normal 21 6" xfId="870"/>
    <cellStyle name="Normal 21 7" xfId="871"/>
    <cellStyle name="Normal 21 8" xfId="872"/>
    <cellStyle name="Normal 21 9" xfId="873"/>
    <cellStyle name="Normal 22" xfId="874"/>
    <cellStyle name="Normal 22 10" xfId="875"/>
    <cellStyle name="Normal 22 11" xfId="876"/>
    <cellStyle name="Normal 22 12" xfId="877"/>
    <cellStyle name="Normal 22 13" xfId="878"/>
    <cellStyle name="Normal 22 14" xfId="879"/>
    <cellStyle name="Normal 22 15" xfId="880"/>
    <cellStyle name="Normal 22 2" xfId="881"/>
    <cellStyle name="Normal 22 3" xfId="882"/>
    <cellStyle name="Normal 22 4" xfId="883"/>
    <cellStyle name="Normal 22 5" xfId="884"/>
    <cellStyle name="Normal 22 6" xfId="885"/>
    <cellStyle name="Normal 22 7" xfId="886"/>
    <cellStyle name="Normal 22 8" xfId="887"/>
    <cellStyle name="Normal 22 9" xfId="888"/>
    <cellStyle name="Normal 23" xfId="889"/>
    <cellStyle name="Normal 23 10" xfId="890"/>
    <cellStyle name="Normal 23 11" xfId="891"/>
    <cellStyle name="Normal 23 12" xfId="892"/>
    <cellStyle name="Normal 23 13" xfId="893"/>
    <cellStyle name="Normal 23 2" xfId="894"/>
    <cellStyle name="Normal 23 3" xfId="895"/>
    <cellStyle name="Normal 23 4" xfId="896"/>
    <cellStyle name="Normal 23 5" xfId="897"/>
    <cellStyle name="Normal 23 6" xfId="898"/>
    <cellStyle name="Normal 23 7" xfId="899"/>
    <cellStyle name="Normal 23 8" xfId="900"/>
    <cellStyle name="Normal 23 9" xfId="901"/>
    <cellStyle name="Normal 24" xfId="902"/>
    <cellStyle name="Normal 24 10" xfId="903"/>
    <cellStyle name="Normal 24 11" xfId="904"/>
    <cellStyle name="Normal 24 12" xfId="905"/>
    <cellStyle name="Normal 24 13" xfId="906"/>
    <cellStyle name="Normal 24 2" xfId="907"/>
    <cellStyle name="Normal 24 3" xfId="908"/>
    <cellStyle name="Normal 24 4" xfId="909"/>
    <cellStyle name="Normal 24 5" xfId="910"/>
    <cellStyle name="Normal 24 6" xfId="911"/>
    <cellStyle name="Normal 24 7" xfId="912"/>
    <cellStyle name="Normal 24 8" xfId="913"/>
    <cellStyle name="Normal 24 9" xfId="914"/>
    <cellStyle name="Normal 25" xfId="915"/>
    <cellStyle name="Normal 25 10" xfId="916"/>
    <cellStyle name="Normal 25 11" xfId="917"/>
    <cellStyle name="Normal 25 12" xfId="918"/>
    <cellStyle name="Normal 25 13" xfId="919"/>
    <cellStyle name="Normal 25 2" xfId="920"/>
    <cellStyle name="Normal 25 3" xfId="921"/>
    <cellStyle name="Normal 25 4" xfId="922"/>
    <cellStyle name="Normal 25 5" xfId="923"/>
    <cellStyle name="Normal 25 6" xfId="924"/>
    <cellStyle name="Normal 25 7" xfId="925"/>
    <cellStyle name="Normal 25 8" xfId="926"/>
    <cellStyle name="Normal 25 9" xfId="927"/>
    <cellStyle name="Normal 26" xfId="928"/>
    <cellStyle name="Normal 26 10" xfId="929"/>
    <cellStyle name="Normal 26 11" xfId="930"/>
    <cellStyle name="Normal 26 12" xfId="931"/>
    <cellStyle name="Normal 26 13" xfId="932"/>
    <cellStyle name="Normal 26 2" xfId="933"/>
    <cellStyle name="Normal 26 3" xfId="934"/>
    <cellStyle name="Normal 26 4" xfId="935"/>
    <cellStyle name="Normal 26 5" xfId="936"/>
    <cellStyle name="Normal 26 6" xfId="937"/>
    <cellStyle name="Normal 26 7" xfId="938"/>
    <cellStyle name="Normal 26 8" xfId="939"/>
    <cellStyle name="Normal 26 9" xfId="940"/>
    <cellStyle name="Normal 27" xfId="941"/>
    <cellStyle name="Normal 27 10" xfId="942"/>
    <cellStyle name="Normal 27 11" xfId="943"/>
    <cellStyle name="Normal 27 12" xfId="944"/>
    <cellStyle name="Normal 27 2" xfId="945"/>
    <cellStyle name="Normal 27 3" xfId="946"/>
    <cellStyle name="Normal 27 4" xfId="947"/>
    <cellStyle name="Normal 27 5" xfId="948"/>
    <cellStyle name="Normal 27 6" xfId="949"/>
    <cellStyle name="Normal 27 7" xfId="950"/>
    <cellStyle name="Normal 27 8" xfId="951"/>
    <cellStyle name="Normal 27 9" xfId="952"/>
    <cellStyle name="Normal 28" xfId="953"/>
    <cellStyle name="Normal 28 10" xfId="954"/>
    <cellStyle name="Normal 28 11" xfId="955"/>
    <cellStyle name="Normal 28 2" xfId="956"/>
    <cellStyle name="Normal 28 3" xfId="957"/>
    <cellStyle name="Normal 28 4" xfId="958"/>
    <cellStyle name="Normal 28 5" xfId="959"/>
    <cellStyle name="Normal 28 6" xfId="960"/>
    <cellStyle name="Normal 28 7" xfId="961"/>
    <cellStyle name="Normal 28 8" xfId="962"/>
    <cellStyle name="Normal 28 9" xfId="963"/>
    <cellStyle name="Normal 29" xfId="964"/>
    <cellStyle name="Normal 29 10" xfId="965"/>
    <cellStyle name="Normal 29 2" xfId="966"/>
    <cellStyle name="Normal 29 3" xfId="967"/>
    <cellStyle name="Normal 29 4" xfId="968"/>
    <cellStyle name="Normal 29 5" xfId="969"/>
    <cellStyle name="Normal 29 6" xfId="970"/>
    <cellStyle name="Normal 29 7" xfId="971"/>
    <cellStyle name="Normal 29 8" xfId="972"/>
    <cellStyle name="Normal 29 9" xfId="973"/>
    <cellStyle name="Normal 3" xfId="974"/>
    <cellStyle name="Normal 3 10" xfId="975"/>
    <cellStyle name="Normal 3 10 2" xfId="976"/>
    <cellStyle name="Normal 3 10 3" xfId="977"/>
    <cellStyle name="Normal 3 10 4" xfId="978"/>
    <cellStyle name="Normal 3 10 5" xfId="979"/>
    <cellStyle name="Normal 3 10 6" xfId="980"/>
    <cellStyle name="Normal 3 10 7" xfId="981"/>
    <cellStyle name="Normal 3 10 8" xfId="982"/>
    <cellStyle name="Normal 3 11" xfId="983"/>
    <cellStyle name="Normal 3 11 2" xfId="984"/>
    <cellStyle name="Normal 3 11 3" xfId="985"/>
    <cellStyle name="Normal 3 11 4" xfId="986"/>
    <cellStyle name="Normal 3 11 5" xfId="987"/>
    <cellStyle name="Normal 3 11 6" xfId="988"/>
    <cellStyle name="Normal 3 11 7" xfId="989"/>
    <cellStyle name="Normal 3 11 8" xfId="990"/>
    <cellStyle name="Normal 3 12" xfId="991"/>
    <cellStyle name="Normal 3 12 2" xfId="992"/>
    <cellStyle name="Normal 3 12 3" xfId="993"/>
    <cellStyle name="Normal 3 12 4" xfId="994"/>
    <cellStyle name="Normal 3 12 5" xfId="995"/>
    <cellStyle name="Normal 3 12 6" xfId="996"/>
    <cellStyle name="Normal 3 12 7" xfId="997"/>
    <cellStyle name="Normal 3 13" xfId="998"/>
    <cellStyle name="Normal 3 13 2" xfId="999"/>
    <cellStyle name="Normal 3 13 3" xfId="1000"/>
    <cellStyle name="Normal 3 13 4" xfId="1001"/>
    <cellStyle name="Normal 3 13 5" xfId="1002"/>
    <cellStyle name="Normal 3 13 6" xfId="1003"/>
    <cellStyle name="Normal 3 13 7" xfId="1004"/>
    <cellStyle name="Normal 3 14" xfId="1005"/>
    <cellStyle name="Normal 3 14 2" xfId="1006"/>
    <cellStyle name="Normal 3 14 3" xfId="1007"/>
    <cellStyle name="Normal 3 14 4" xfId="1008"/>
    <cellStyle name="Normal 3 14 5" xfId="1009"/>
    <cellStyle name="Normal 3 14 6" xfId="1010"/>
    <cellStyle name="Normal 3 14 7" xfId="1011"/>
    <cellStyle name="Normal 3 15" xfId="1012"/>
    <cellStyle name="Normal 3 16" xfId="1013"/>
    <cellStyle name="Normal 3 17" xfId="1014"/>
    <cellStyle name="Normal 3 18" xfId="1015"/>
    <cellStyle name="Normal 3 19" xfId="1016"/>
    <cellStyle name="Normal 3 2" xfId="1017"/>
    <cellStyle name="Normal 3 2 10" xfId="1018"/>
    <cellStyle name="Normal 3 2 11" xfId="1019"/>
    <cellStyle name="Normal 3 2 12" xfId="1020"/>
    <cellStyle name="Normal 3 2 13" xfId="1021"/>
    <cellStyle name="Normal 3 2 14" xfId="1022"/>
    <cellStyle name="Normal 3 2 15" xfId="1023"/>
    <cellStyle name="Normal 3 2 16" xfId="1024"/>
    <cellStyle name="Normal 3 2 17" xfId="1025"/>
    <cellStyle name="Normal 3 2 18" xfId="1026"/>
    <cellStyle name="Normal 3 2 19" xfId="1027"/>
    <cellStyle name="Normal 3 2 2" xfId="1028"/>
    <cellStyle name="Normal 3 2 2 10" xfId="1029"/>
    <cellStyle name="Normal 3 2 2 11" xfId="1030"/>
    <cellStyle name="Normal 3 2 2 12" xfId="1031"/>
    <cellStyle name="Normal 3 2 2 13" xfId="1032"/>
    <cellStyle name="Normal 3 2 2 14" xfId="1033"/>
    <cellStyle name="Normal 3 2 2 15" xfId="1034"/>
    <cellStyle name="Normal 3 2 2 16" xfId="1035"/>
    <cellStyle name="Normal 3 2 2 17" xfId="1036"/>
    <cellStyle name="Normal 3 2 2 18" xfId="1037"/>
    <cellStyle name="Normal 3 2 2 19" xfId="1038"/>
    <cellStyle name="Normal 3 2 2 2" xfId="1039"/>
    <cellStyle name="Normal 3 2 2 2 2" xfId="1040"/>
    <cellStyle name="Normal 3 2 2 20" xfId="1041"/>
    <cellStyle name="Normal 3 2 2 21" xfId="1042"/>
    <cellStyle name="Normal 3 2 2 22" xfId="1043"/>
    <cellStyle name="Normal 3 2 2 23" xfId="1044"/>
    <cellStyle name="Normal 3 2 2 24" xfId="1045"/>
    <cellStyle name="Normal 3 2 2 25" xfId="1046"/>
    <cellStyle name="Normal 3 2 2 26" xfId="1047"/>
    <cellStyle name="Normal 3 2 2 3" xfId="1048"/>
    <cellStyle name="Normal 3 2 2 4" xfId="1049"/>
    <cellStyle name="Normal 3 2 2 5" xfId="1050"/>
    <cellStyle name="Normal 3 2 2 6" xfId="1051"/>
    <cellStyle name="Normal 3 2 2 7" xfId="1052"/>
    <cellStyle name="Normal 3 2 2 8" xfId="1053"/>
    <cellStyle name="Normal 3 2 2 9" xfId="1054"/>
    <cellStyle name="Normal 3 2 20" xfId="1055"/>
    <cellStyle name="Normal 3 2 21" xfId="1056"/>
    <cellStyle name="Normal 3 2 22" xfId="1057"/>
    <cellStyle name="Normal 3 2 23" xfId="1058"/>
    <cellStyle name="Normal 3 2 24" xfId="1059"/>
    <cellStyle name="Normal 3 2 25" xfId="1060"/>
    <cellStyle name="Normal 3 2 26" xfId="1061"/>
    <cellStyle name="Normal 3 2 27" xfId="1062"/>
    <cellStyle name="Normal 3 2 28" xfId="1063"/>
    <cellStyle name="Normal 3 2 29" xfId="1064"/>
    <cellStyle name="Normal 3 2 3" xfId="1065"/>
    <cellStyle name="Normal 3 2 3 2" xfId="1066"/>
    <cellStyle name="Normal 3 2 3 3" xfId="1067"/>
    <cellStyle name="Normal 3 2 3 4" xfId="1068"/>
    <cellStyle name="Normal 3 2 3 5" xfId="1069"/>
    <cellStyle name="Normal 3 2 3 6" xfId="1070"/>
    <cellStyle name="Normal 3 2 3 7" xfId="1071"/>
    <cellStyle name="Normal 3 2 3 8" xfId="1072"/>
    <cellStyle name="Normal 3 2 30" xfId="1073"/>
    <cellStyle name="Normal 3 2 31" xfId="1074"/>
    <cellStyle name="Normal 3 2 32" xfId="1075"/>
    <cellStyle name="Normal 3 2 33" xfId="1076"/>
    <cellStyle name="Normal 3 2 34" xfId="1077"/>
    <cellStyle name="Normal 3 2 35" xfId="1078"/>
    <cellStyle name="Normal 3 2 36" xfId="1079"/>
    <cellStyle name="Normal 3 2 4" xfId="1080"/>
    <cellStyle name="Normal 3 2 4 2" xfId="1081"/>
    <cellStyle name="Normal 3 2 5" xfId="1082"/>
    <cellStyle name="Normal 3 2 6" xfId="1083"/>
    <cellStyle name="Normal 3 2 7" xfId="1084"/>
    <cellStyle name="Normal 3 2 8" xfId="1085"/>
    <cellStyle name="Normal 3 2 9" xfId="1086"/>
    <cellStyle name="Normal 3 20" xfId="1087"/>
    <cellStyle name="Normal 3 21" xfId="1088"/>
    <cellStyle name="Normal 3 22" xfId="1089"/>
    <cellStyle name="Normal 3 23" xfId="1090"/>
    <cellStyle name="Normal 3 24" xfId="1091"/>
    <cellStyle name="Normal 3 25" xfId="1092"/>
    <cellStyle name="Normal 3 26" xfId="1093"/>
    <cellStyle name="Normal 3 27" xfId="1094"/>
    <cellStyle name="Normal 3 28" xfId="1095"/>
    <cellStyle name="Normal 3 29" xfId="1096"/>
    <cellStyle name="Normal 3 3" xfId="1097"/>
    <cellStyle name="Normal 3 3 10" xfId="1098"/>
    <cellStyle name="Normal 3 3 11" xfId="1099"/>
    <cellStyle name="Normal 3 3 12" xfId="1100"/>
    <cellStyle name="Normal 3 3 13" xfId="1101"/>
    <cellStyle name="Normal 3 3 14" xfId="1102"/>
    <cellStyle name="Normal 3 3 15" xfId="1103"/>
    <cellStyle name="Normal 3 3 16" xfId="1104"/>
    <cellStyle name="Normal 3 3 17" xfId="1105"/>
    <cellStyle name="Normal 3 3 18" xfId="1106"/>
    <cellStyle name="Normal 3 3 19" xfId="1107"/>
    <cellStyle name="Normal 3 3 2" xfId="1108"/>
    <cellStyle name="Normal 3 3 2 10" xfId="1109"/>
    <cellStyle name="Normal 3 3 2 11" xfId="1110"/>
    <cellStyle name="Normal 3 3 2 12" xfId="1111"/>
    <cellStyle name="Normal 3 3 2 13" xfId="1112"/>
    <cellStyle name="Normal 3 3 2 14" xfId="1113"/>
    <cellStyle name="Normal 3 3 2 15" xfId="1114"/>
    <cellStyle name="Normal 3 3 2 2" xfId="1115"/>
    <cellStyle name="Normal 3 3 2 3" xfId="1116"/>
    <cellStyle name="Normal 3 3 2 4" xfId="1117"/>
    <cellStyle name="Normal 3 3 2 5" xfId="1118"/>
    <cellStyle name="Normal 3 3 2 6" xfId="1119"/>
    <cellStyle name="Normal 3 3 2 7" xfId="1120"/>
    <cellStyle name="Normal 3 3 2 8" xfId="1121"/>
    <cellStyle name="Normal 3 3 2 9" xfId="1122"/>
    <cellStyle name="Normal 3 3 20" xfId="1123"/>
    <cellStyle name="Normal 3 3 3" xfId="1124"/>
    <cellStyle name="Normal 3 3 3 2" xfId="1125"/>
    <cellStyle name="Normal 3 3 3 3" xfId="1126"/>
    <cellStyle name="Normal 3 3 3 4" xfId="1127"/>
    <cellStyle name="Normal 3 3 3 5" xfId="1128"/>
    <cellStyle name="Normal 3 3 3 6" xfId="1129"/>
    <cellStyle name="Normal 3 3 3 7" xfId="1130"/>
    <cellStyle name="Normal 3 3 3 8" xfId="1131"/>
    <cellStyle name="Normal 3 3 4" xfId="1132"/>
    <cellStyle name="Normal 3 3 4 2" xfId="1133"/>
    <cellStyle name="Normal 3 3 5" xfId="1134"/>
    <cellStyle name="Normal 3 3 6" xfId="1135"/>
    <cellStyle name="Normal 3 3 7" xfId="1136"/>
    <cellStyle name="Normal 3 3 8" xfId="1137"/>
    <cellStyle name="Normal 3 3 9" xfId="1138"/>
    <cellStyle name="Normal 3 30" xfId="1139"/>
    <cellStyle name="Normal 3 31" xfId="1140"/>
    <cellStyle name="Normal 3 32" xfId="1141"/>
    <cellStyle name="Normal 3 33" xfId="1142"/>
    <cellStyle name="Normal 3 34" xfId="1143"/>
    <cellStyle name="Normal 3 35" xfId="1144"/>
    <cellStyle name="Normal 3 36" xfId="1145"/>
    <cellStyle name="Normal 3 37" xfId="1146"/>
    <cellStyle name="Normal 3 38" xfId="1147"/>
    <cellStyle name="Normal 3 39" xfId="1148"/>
    <cellStyle name="Normal 3 4" xfId="1149"/>
    <cellStyle name="Normal 3 4 2" xfId="1150"/>
    <cellStyle name="Normal 3 4 2 2" xfId="1151"/>
    <cellStyle name="Normal 3 4 3" xfId="1152"/>
    <cellStyle name="Normal 3 4 4" xfId="1153"/>
    <cellStyle name="Normal 3 4 5" xfId="1154"/>
    <cellStyle name="Normal 3 4 6" xfId="1155"/>
    <cellStyle name="Normal 3 40" xfId="1156"/>
    <cellStyle name="Normal 3 41" xfId="1157"/>
    <cellStyle name="Normal 3 42" xfId="1158"/>
    <cellStyle name="Normal 3 43" xfId="1159"/>
    <cellStyle name="Normal 3 44" xfId="1160"/>
    <cellStyle name="Normal 3 45" xfId="1161"/>
    <cellStyle name="Normal 3 46" xfId="1162"/>
    <cellStyle name="Normal 3 47" xfId="1163"/>
    <cellStyle name="Normal 3 48" xfId="1164"/>
    <cellStyle name="Normal 3 49" xfId="1165"/>
    <cellStyle name="Normal 3 5" xfId="1166"/>
    <cellStyle name="Normal 3 5 2" xfId="1167"/>
    <cellStyle name="Normal 3 5 2 2" xfId="1168"/>
    <cellStyle name="Normal 3 50" xfId="1169"/>
    <cellStyle name="Normal 3 51" xfId="1170"/>
    <cellStyle name="Normal 3 52" xfId="1171"/>
    <cellStyle name="Normal 3 53" xfId="1172"/>
    <cellStyle name="Normal 3 54" xfId="1173"/>
    <cellStyle name="Normal 3 55" xfId="1174"/>
    <cellStyle name="Normal 3 56" xfId="1175"/>
    <cellStyle name="Normal 3 57" xfId="1176"/>
    <cellStyle name="Normal 3 6" xfId="1177"/>
    <cellStyle name="Normal 3 7" xfId="1178"/>
    <cellStyle name="Normal 3 8" xfId="1179"/>
    <cellStyle name="Normal 3 9" xfId="1180"/>
    <cellStyle name="Normal 3 9 2" xfId="1181"/>
    <cellStyle name="Normal 3 9 3" xfId="1182"/>
    <cellStyle name="Normal 3 9 4" xfId="1183"/>
    <cellStyle name="Normal 3 9 5" xfId="1184"/>
    <cellStyle name="Normal 3 9 6" xfId="1185"/>
    <cellStyle name="Normal 3 9 7" xfId="1186"/>
    <cellStyle name="Normal 30" xfId="1187"/>
    <cellStyle name="Normal 30 2" xfId="1188"/>
    <cellStyle name="Normal 30 3" xfId="1189"/>
    <cellStyle name="Normal 30 4" xfId="1190"/>
    <cellStyle name="Normal 30 5" xfId="1191"/>
    <cellStyle name="Normal 30 6" xfId="1192"/>
    <cellStyle name="Normal 30 7" xfId="1193"/>
    <cellStyle name="Normal 31" xfId="1194"/>
    <cellStyle name="Normal 31 2" xfId="1195"/>
    <cellStyle name="Normal 31 3" xfId="1196"/>
    <cellStyle name="Normal 31 4" xfId="1197"/>
    <cellStyle name="Normal 31 5" xfId="1198"/>
    <cellStyle name="Normal 31 6" xfId="1199"/>
    <cellStyle name="Normal 31 7" xfId="1200"/>
    <cellStyle name="Normal 32" xfId="1201"/>
    <cellStyle name="Normal 32 2" xfId="1202"/>
    <cellStyle name="Normal 32 3" xfId="1203"/>
    <cellStyle name="Normal 33" xfId="1204"/>
    <cellStyle name="Normal 34" xfId="1205"/>
    <cellStyle name="Normal 34 2" xfId="1206"/>
    <cellStyle name="Normal 34 3" xfId="1207"/>
    <cellStyle name="Normal 35" xfId="1208"/>
    <cellStyle name="Normal 36" xfId="1209"/>
    <cellStyle name="Normal 37" xfId="1210"/>
    <cellStyle name="Normal 38" xfId="1211"/>
    <cellStyle name="Normal 39" xfId="1212"/>
    <cellStyle name="Normal 4" xfId="1213"/>
    <cellStyle name="Normal 4 10" xfId="1214"/>
    <cellStyle name="Normal 4 11" xfId="1215"/>
    <cellStyle name="Normal 4 12" xfId="1216"/>
    <cellStyle name="Normal 4 13" xfId="1217"/>
    <cellStyle name="Normal 4 14" xfId="1218"/>
    <cellStyle name="Normal 4 15" xfId="1219"/>
    <cellStyle name="Normal 4 16" xfId="1220"/>
    <cellStyle name="Normal 4 17" xfId="1221"/>
    <cellStyle name="Normal 4 18" xfId="1222"/>
    <cellStyle name="Normal 4 19" xfId="1223"/>
    <cellStyle name="Normal 4 2" xfId="1224"/>
    <cellStyle name="Normal 4 2 10" xfId="1225"/>
    <cellStyle name="Normal 4 2 11" xfId="1226"/>
    <cellStyle name="Normal 4 2 12" xfId="1227"/>
    <cellStyle name="Normal 4 2 2" xfId="1228"/>
    <cellStyle name="Normal 4 2 2 10" xfId="1229"/>
    <cellStyle name="Normal 4 2 2 11" xfId="1230"/>
    <cellStyle name="Normal 4 2 2 12" xfId="1231"/>
    <cellStyle name="Normal 4 2 2 2" xfId="1232"/>
    <cellStyle name="Normal 4 2 2 2 2" xfId="1233"/>
    <cellStyle name="Normal 4 2 2 2 3" xfId="1234"/>
    <cellStyle name="Normal 4 2 2 2 4" xfId="1235"/>
    <cellStyle name="Normal 4 2 2 2 5" xfId="1236"/>
    <cellStyle name="Normal 4 2 2 2 6" xfId="1237"/>
    <cellStyle name="Normal 4 2 2 2 7" xfId="1238"/>
    <cellStyle name="Normal 4 2 2 3" xfId="1239"/>
    <cellStyle name="Normal 4 2 2 4" xfId="1240"/>
    <cellStyle name="Normal 4 2 2 5" xfId="1241"/>
    <cellStyle name="Normal 4 2 2 6" xfId="1242"/>
    <cellStyle name="Normal 4 2 2 7" xfId="1243"/>
    <cellStyle name="Normal 4 2 2 8" xfId="1244"/>
    <cellStyle name="Normal 4 2 2 9" xfId="1245"/>
    <cellStyle name="Normal 4 2 3" xfId="1246"/>
    <cellStyle name="Normal 4 2 3 2" xfId="1247"/>
    <cellStyle name="Normal 4 2 3 3" xfId="1248"/>
    <cellStyle name="Normal 4 2 3 4" xfId="1249"/>
    <cellStyle name="Normal 4 2 3 5" xfId="1250"/>
    <cellStyle name="Normal 4 2 3 6" xfId="1251"/>
    <cellStyle name="Normal 4 2 3 7" xfId="1252"/>
    <cellStyle name="Normal 4 2 4" xfId="1253"/>
    <cellStyle name="Normal 4 2 4 2" xfId="1254"/>
    <cellStyle name="Normal 4 2 4 3" xfId="1255"/>
    <cellStyle name="Normal 4 2 4 4" xfId="1256"/>
    <cellStyle name="Normal 4 2 4 5" xfId="1257"/>
    <cellStyle name="Normal 4 2 4 6" xfId="1258"/>
    <cellStyle name="Normal 4 2 4 7" xfId="1259"/>
    <cellStyle name="Normal 4 2 5" xfId="1260"/>
    <cellStyle name="Normal 4 2 6" xfId="1261"/>
    <cellStyle name="Normal 4 2 7" xfId="1262"/>
    <cellStyle name="Normal 4 2 8" xfId="1263"/>
    <cellStyle name="Normal 4 2 9" xfId="1264"/>
    <cellStyle name="Normal 4 20" xfId="1265"/>
    <cellStyle name="Normal 4 21" xfId="1266"/>
    <cellStyle name="Normal 4 22" xfId="1267"/>
    <cellStyle name="Normal 4 23" xfId="1268"/>
    <cellStyle name="Normal 4 24" xfId="1269"/>
    <cellStyle name="Normal 4 25" xfId="1270"/>
    <cellStyle name="Normal 4 26" xfId="1271"/>
    <cellStyle name="Normal 4 27" xfId="1272"/>
    <cellStyle name="Normal 4 28" xfId="1273"/>
    <cellStyle name="Normal 4 29" xfId="1274"/>
    <cellStyle name="Normal 4 3" xfId="1275"/>
    <cellStyle name="Normal 4 3 10" xfId="1276"/>
    <cellStyle name="Normal 4 3 2" xfId="1277"/>
    <cellStyle name="Normal 4 3 2 2" xfId="1278"/>
    <cellStyle name="Normal 4 3 2 2 2" xfId="1279"/>
    <cellStyle name="Normal 4 3 2 3" xfId="1280"/>
    <cellStyle name="Normal 4 3 2 4" xfId="1281"/>
    <cellStyle name="Normal 4 3 2 5" xfId="1282"/>
    <cellStyle name="Normal 4 3 2 6" xfId="1283"/>
    <cellStyle name="Normal 4 3 2 7" xfId="1284"/>
    <cellStyle name="Normal 4 3 3" xfId="1285"/>
    <cellStyle name="Normal 4 3 4" xfId="1286"/>
    <cellStyle name="Normal 4 3 5" xfId="1287"/>
    <cellStyle name="Normal 4 3 6" xfId="1288"/>
    <cellStyle name="Normal 4 3 7" xfId="1289"/>
    <cellStyle name="Normal 4 3 8" xfId="1290"/>
    <cellStyle name="Normal 4 3 9" xfId="1291"/>
    <cellStyle name="Normal 4 30" xfId="1292"/>
    <cellStyle name="Normal 4 31" xfId="1293"/>
    <cellStyle name="Normal 4 32" xfId="1294"/>
    <cellStyle name="Normal 4 33" xfId="1295"/>
    <cellStyle name="Normal 4 34" xfId="1296"/>
    <cellStyle name="Normal 4 35" xfId="1297"/>
    <cellStyle name="Normal 4 36" xfId="1298"/>
    <cellStyle name="Normal 4 37" xfId="1299"/>
    <cellStyle name="Normal 4 38" xfId="1300"/>
    <cellStyle name="Normal 4 39" xfId="1301"/>
    <cellStyle name="Normal 4 4" xfId="1302"/>
    <cellStyle name="Normal 4 4 10" xfId="1303"/>
    <cellStyle name="Normal 4 4 11" xfId="1304"/>
    <cellStyle name="Normal 4 4 12" xfId="1305"/>
    <cellStyle name="Normal 4 4 13" xfId="1306"/>
    <cellStyle name="Normal 4 4 14" xfId="1307"/>
    <cellStyle name="Normal 4 4 2" xfId="1308"/>
    <cellStyle name="Normal 4 4 3" xfId="1309"/>
    <cellStyle name="Normal 4 4 4" xfId="1310"/>
    <cellStyle name="Normal 4 4 5" xfId="1311"/>
    <cellStyle name="Normal 4 4 6" xfId="1312"/>
    <cellStyle name="Normal 4 4 7" xfId="1313"/>
    <cellStyle name="Normal 4 4 8" xfId="1314"/>
    <cellStyle name="Normal 4 4 9" xfId="1315"/>
    <cellStyle name="Normal 4 40" xfId="1316"/>
    <cellStyle name="Normal 4 41" xfId="1317"/>
    <cellStyle name="Normal 4 42" xfId="1318"/>
    <cellStyle name="Normal 4 43" xfId="1319"/>
    <cellStyle name="Normal 4 44" xfId="1320"/>
    <cellStyle name="Normal 4 45" xfId="1321"/>
    <cellStyle name="Normal 4 46" xfId="1322"/>
    <cellStyle name="Normal 4 47" xfId="1323"/>
    <cellStyle name="Normal 4 48" xfId="1324"/>
    <cellStyle name="Normal 4 49" xfId="1325"/>
    <cellStyle name="Normal 4 5" xfId="1326"/>
    <cellStyle name="Normal 4 5 2" xfId="1327"/>
    <cellStyle name="Normal 4 5 3" xfId="1328"/>
    <cellStyle name="Normal 4 5 4" xfId="1329"/>
    <cellStyle name="Normal 4 5 5" xfId="1330"/>
    <cellStyle name="Normal 4 5 6" xfId="1331"/>
    <cellStyle name="Normal 4 5 7" xfId="1332"/>
    <cellStyle name="Normal 4 5 8" xfId="1333"/>
    <cellStyle name="Normal 4 50" xfId="1334"/>
    <cellStyle name="Normal 4 51" xfId="1335"/>
    <cellStyle name="Normal 4 52" xfId="1336"/>
    <cellStyle name="Normal 4 53" xfId="1337"/>
    <cellStyle name="Normal 4 6" xfId="1338"/>
    <cellStyle name="Normal 4 6 2" xfId="1339"/>
    <cellStyle name="Normal 4 6 3" xfId="1340"/>
    <cellStyle name="Normal 4 6 4" xfId="1341"/>
    <cellStyle name="Normal 4 6 5" xfId="1342"/>
    <cellStyle name="Normal 4 6 6" xfId="1343"/>
    <cellStyle name="Normal 4 6 7" xfId="1344"/>
    <cellStyle name="Normal 4 7" xfId="1345"/>
    <cellStyle name="Normal 4 7 2" xfId="1346"/>
    <cellStyle name="Normal 4 7 3" xfId="1347"/>
    <cellStyle name="Normal 4 7 4" xfId="1348"/>
    <cellStyle name="Normal 4 7 5" xfId="1349"/>
    <cellStyle name="Normal 4 7 6" xfId="1350"/>
    <cellStyle name="Normal 4 7 7" xfId="1351"/>
    <cellStyle name="Normal 4 8" xfId="1352"/>
    <cellStyle name="Normal 4 8 2" xfId="1353"/>
    <cellStyle name="Normal 4 8 3" xfId="1354"/>
    <cellStyle name="Normal 4 8 4" xfId="1355"/>
    <cellStyle name="Normal 4 8 5" xfId="1356"/>
    <cellStyle name="Normal 4 8 6" xfId="1357"/>
    <cellStyle name="Normal 4 8 7" xfId="1358"/>
    <cellStyle name="Normal 4 9" xfId="1359"/>
    <cellStyle name="Normal 40" xfId="1360"/>
    <cellStyle name="Normal 41" xfId="1361"/>
    <cellStyle name="Normal 42" xfId="1362"/>
    <cellStyle name="Normal 43" xfId="1363"/>
    <cellStyle name="Normal 44" xfId="1364"/>
    <cellStyle name="Normal 45" xfId="1365"/>
    <cellStyle name="Normal 46" xfId="1366"/>
    <cellStyle name="Normal 47" xfId="1367"/>
    <cellStyle name="Normal 48" xfId="1368"/>
    <cellStyle name="Normal 49" xfId="1369"/>
    <cellStyle name="Normal 5" xfId="1370"/>
    <cellStyle name="Normal 5 10" xfId="1371"/>
    <cellStyle name="Normal 5 11" xfId="1372"/>
    <cellStyle name="Normal 5 12" xfId="1373"/>
    <cellStyle name="Normal 5 13" xfId="1374"/>
    <cellStyle name="Normal 5 14" xfId="1375"/>
    <cellStyle name="Normal 5 15" xfId="1376"/>
    <cellStyle name="Normal 5 16" xfId="1377"/>
    <cellStyle name="Normal 5 17" xfId="1378"/>
    <cellStyle name="Normal 5 18" xfId="1379"/>
    <cellStyle name="Normal 5 19" xfId="1380"/>
    <cellStyle name="Normal 5 2" xfId="1381"/>
    <cellStyle name="Normal 5 2 10" xfId="1382"/>
    <cellStyle name="Normal 5 2 11" xfId="1383"/>
    <cellStyle name="Normal 5 2 12" xfId="1384"/>
    <cellStyle name="Normal 5 2 13" xfId="1385"/>
    <cellStyle name="Normal 5 2 14" xfId="1386"/>
    <cellStyle name="Normal 5 2 15" xfId="1387"/>
    <cellStyle name="Normal 5 2 2" xfId="1388"/>
    <cellStyle name="Normal 5 2 2 2" xfId="1389"/>
    <cellStyle name="Normal 5 2 2 2 2" xfId="1390"/>
    <cellStyle name="Normal 5 2 2 2 3" xfId="1391"/>
    <cellStyle name="Normal 5 2 2 2 4" xfId="1392"/>
    <cellStyle name="Normal 5 2 2 2 5" xfId="1393"/>
    <cellStyle name="Normal 5 2 2 2 6" xfId="1394"/>
    <cellStyle name="Normal 5 2 2 2 7" xfId="1395"/>
    <cellStyle name="Normal 5 2 2 3" xfId="1396"/>
    <cellStyle name="Normal 5 2 2 4" xfId="1397"/>
    <cellStyle name="Normal 5 2 2 5" xfId="1398"/>
    <cellStyle name="Normal 5 2 2 6" xfId="1399"/>
    <cellStyle name="Normal 5 2 2 7" xfId="1400"/>
    <cellStyle name="Normal 5 2 3" xfId="1401"/>
    <cellStyle name="Normal 5 2 3 2" xfId="1402"/>
    <cellStyle name="Normal 5 2 3 3" xfId="1403"/>
    <cellStyle name="Normal 5 2 3 4" xfId="1404"/>
    <cellStyle name="Normal 5 2 3 5" xfId="1405"/>
    <cellStyle name="Normal 5 2 3 6" xfId="1406"/>
    <cellStyle name="Normal 5 2 3 7" xfId="1407"/>
    <cellStyle name="Normal 5 2 4" xfId="1408"/>
    <cellStyle name="Normal 5 2 5" xfId="1409"/>
    <cellStyle name="Normal 5 2 6" xfId="1410"/>
    <cellStyle name="Normal 5 2 7" xfId="1411"/>
    <cellStyle name="Normal 5 2 8" xfId="1412"/>
    <cellStyle name="Normal 5 2 9" xfId="1413"/>
    <cellStyle name="Normal 5 20" xfId="1414"/>
    <cellStyle name="Normal 5 21" xfId="1415"/>
    <cellStyle name="Normal 5 22" xfId="1416"/>
    <cellStyle name="Normal 5 23" xfId="1417"/>
    <cellStyle name="Normal 5 24" xfId="1418"/>
    <cellStyle name="Normal 5 25" xfId="1419"/>
    <cellStyle name="Normal 5 26" xfId="1420"/>
    <cellStyle name="Normal 5 27" xfId="1421"/>
    <cellStyle name="Normal 5 28" xfId="1422"/>
    <cellStyle name="Normal 5 29" xfId="1423"/>
    <cellStyle name="Normal 5 3" xfId="1424"/>
    <cellStyle name="Normal 5 3 2" xfId="1425"/>
    <cellStyle name="Normal 5 3 3" xfId="1426"/>
    <cellStyle name="Normal 5 3 4" xfId="1427"/>
    <cellStyle name="Normal 5 3 5" xfId="1428"/>
    <cellStyle name="Normal 5 3 6" xfId="1429"/>
    <cellStyle name="Normal 5 3 7" xfId="1430"/>
    <cellStyle name="Normal 5 3 8" xfId="1431"/>
    <cellStyle name="Normal 5 3 9" xfId="1432"/>
    <cellStyle name="Normal 5 30" xfId="1433"/>
    <cellStyle name="Normal 5 31" xfId="1434"/>
    <cellStyle name="Normal 5 32" xfId="1435"/>
    <cellStyle name="Normal 5 33" xfId="1436"/>
    <cellStyle name="Normal 5 34" xfId="1437"/>
    <cellStyle name="Normal 5 35" xfId="1438"/>
    <cellStyle name="Normal 5 36" xfId="1439"/>
    <cellStyle name="Normal 5 37" xfId="1440"/>
    <cellStyle name="Normal 5 38" xfId="1441"/>
    <cellStyle name="Normal 5 39" xfId="1442"/>
    <cellStyle name="Normal 5 4" xfId="1443"/>
    <cellStyle name="Normal 5 4 2" xfId="1444"/>
    <cellStyle name="Normal 5 4 3" xfId="1445"/>
    <cellStyle name="Normal 5 4 4" xfId="1446"/>
    <cellStyle name="Normal 5 4 5" xfId="1447"/>
    <cellStyle name="Normal 5 4 6" xfId="1448"/>
    <cellStyle name="Normal 5 4 7" xfId="1449"/>
    <cellStyle name="Normal 5 4 8" xfId="1450"/>
    <cellStyle name="Normal 5 4 9" xfId="1451"/>
    <cellStyle name="Normal 5 40" xfId="1452"/>
    <cellStyle name="Normal 5 41" xfId="1453"/>
    <cellStyle name="Normal 5 42" xfId="1454"/>
    <cellStyle name="Normal 5 43" xfId="1455"/>
    <cellStyle name="Normal 5 44" xfId="1456"/>
    <cellStyle name="Normal 5 45" xfId="1457"/>
    <cellStyle name="Normal 5 46" xfId="1458"/>
    <cellStyle name="Normal 5 47" xfId="1459"/>
    <cellStyle name="Normal 5 48" xfId="1460"/>
    <cellStyle name="Normal 5 49" xfId="1461"/>
    <cellStyle name="Normal 5 5" xfId="1462"/>
    <cellStyle name="Normal 5 5 2" xfId="1463"/>
    <cellStyle name="Normal 5 5 3" xfId="1464"/>
    <cellStyle name="Normal 5 5 4" xfId="1465"/>
    <cellStyle name="Normal 5 5 5" xfId="1466"/>
    <cellStyle name="Normal 5 5 6" xfId="1467"/>
    <cellStyle name="Normal 5 5 7" xfId="1468"/>
    <cellStyle name="Normal 5 5 8" xfId="1469"/>
    <cellStyle name="Normal 5 5 9" xfId="1470"/>
    <cellStyle name="Normal 5 50" xfId="1471"/>
    <cellStyle name="Normal 5 51" xfId="1472"/>
    <cellStyle name="Normal 5 52" xfId="1473"/>
    <cellStyle name="Normal 5 53" xfId="1474"/>
    <cellStyle name="Normal 5 54" xfId="1475"/>
    <cellStyle name="Normal 5 55" xfId="1476"/>
    <cellStyle name="Normal 5 56" xfId="1477"/>
    <cellStyle name="Normal 5 57" xfId="1478"/>
    <cellStyle name="Normal 5 58" xfId="1479"/>
    <cellStyle name="Normal 5 59" xfId="1480"/>
    <cellStyle name="Normal 5 6" xfId="1481"/>
    <cellStyle name="Normal 5 6 2" xfId="1482"/>
    <cellStyle name="Normal 5 6 3" xfId="1483"/>
    <cellStyle name="Normal 5 6 4" xfId="1484"/>
    <cellStyle name="Normal 5 6 5" xfId="1485"/>
    <cellStyle name="Normal 5 6 6" xfId="1486"/>
    <cellStyle name="Normal 5 6 7" xfId="1487"/>
    <cellStyle name="Normal 5 6 8" xfId="1488"/>
    <cellStyle name="Normal 5 60" xfId="1489"/>
    <cellStyle name="Normal 5 61" xfId="1490"/>
    <cellStyle name="Normal 5 62" xfId="1491"/>
    <cellStyle name="Normal 5 7" xfId="1492"/>
    <cellStyle name="Normal 5 7 2" xfId="1493"/>
    <cellStyle name="Normal 5 7 3" xfId="1494"/>
    <cellStyle name="Normal 5 7 4" xfId="1495"/>
    <cellStyle name="Normal 5 7 5" xfId="1496"/>
    <cellStyle name="Normal 5 7 6" xfId="1497"/>
    <cellStyle name="Normal 5 7 7" xfId="1498"/>
    <cellStyle name="Normal 5 8" xfId="1499"/>
    <cellStyle name="Normal 5 8 2" xfId="1500"/>
    <cellStyle name="Normal 5 8 3" xfId="1501"/>
    <cellStyle name="Normal 5 8 4" xfId="1502"/>
    <cellStyle name="Normal 5 8 5" xfId="1503"/>
    <cellStyle name="Normal 5 8 6" xfId="1504"/>
    <cellStyle name="Normal 5 8 7" xfId="1505"/>
    <cellStyle name="Normal 5 9" xfId="1506"/>
    <cellStyle name="Normal 5 9 2" xfId="1507"/>
    <cellStyle name="Normal 5 9 3" xfId="1508"/>
    <cellStyle name="Normal 5 9 4" xfId="1509"/>
    <cellStyle name="Normal 5 9 5" xfId="1510"/>
    <cellStyle name="Normal 5 9 6" xfId="1511"/>
    <cellStyle name="Normal 5 9 7" xfId="1512"/>
    <cellStyle name="Normal 50" xfId="1513"/>
    <cellStyle name="Normal 51" xfId="1514"/>
    <cellStyle name="Normal 52" xfId="1515"/>
    <cellStyle name="Normal 53" xfId="1516"/>
    <cellStyle name="Normal 54" xfId="1517"/>
    <cellStyle name="Normal 55" xfId="1518"/>
    <cellStyle name="Normal 56" xfId="1519"/>
    <cellStyle name="Normal 57" xfId="1520"/>
    <cellStyle name="Normal 58" xfId="1521"/>
    <cellStyle name="Normal 59" xfId="1522"/>
    <cellStyle name="Normal 6" xfId="1523"/>
    <cellStyle name="Normal 6 10" xfId="1524"/>
    <cellStyle name="Normal 6 11" xfId="1525"/>
    <cellStyle name="Normal 6 12" xfId="1526"/>
    <cellStyle name="Normal 6 13" xfId="1527"/>
    <cellStyle name="Normal 6 14" xfId="1528"/>
    <cellStyle name="Normal 6 15" xfId="1529"/>
    <cellStyle name="Normal 6 16" xfId="1530"/>
    <cellStyle name="Normal 6 17" xfId="1531"/>
    <cellStyle name="Normal 6 18" xfId="1532"/>
    <cellStyle name="Normal 6 19" xfId="1533"/>
    <cellStyle name="Normal 6 2" xfId="1534"/>
    <cellStyle name="Normal 6 2 2" xfId="1535"/>
    <cellStyle name="Normal 6 2 2 2" xfId="1536"/>
    <cellStyle name="Normal 6 2 2 2 2" xfId="1537"/>
    <cellStyle name="Normal 6 2 2 3" xfId="1538"/>
    <cellStyle name="Normal 6 2 2 4" xfId="1539"/>
    <cellStyle name="Normal 6 2 3" xfId="1540"/>
    <cellStyle name="Normal 6 2 4" xfId="1541"/>
    <cellStyle name="Normal 6 2 5" xfId="1542"/>
    <cellStyle name="Normal 6 2 6" xfId="1543"/>
    <cellStyle name="Normal 6 20" xfId="1544"/>
    <cellStyle name="Normal 6 21" xfId="1545"/>
    <cellStyle name="Normal 6 22" xfId="1546"/>
    <cellStyle name="Normal 6 23" xfId="1547"/>
    <cellStyle name="Normal 6 24" xfId="1548"/>
    <cellStyle name="Normal 6 25" xfId="1549"/>
    <cellStyle name="Normal 6 26" xfId="1550"/>
    <cellStyle name="Normal 6 27" xfId="1551"/>
    <cellStyle name="Normal 6 28" xfId="1552"/>
    <cellStyle name="Normal 6 3" xfId="1553"/>
    <cellStyle name="Normal 6 3 2" xfId="1554"/>
    <cellStyle name="Normal 6 3 3" xfId="1555"/>
    <cellStyle name="Normal 6 3 4" xfId="1556"/>
    <cellStyle name="Normal 6 3 5" xfId="1557"/>
    <cellStyle name="Normal 6 3 6" xfId="1558"/>
    <cellStyle name="Normal 6 3 7" xfId="1559"/>
    <cellStyle name="Normal 6 4" xfId="1560"/>
    <cellStyle name="Normal 6 5" xfId="1561"/>
    <cellStyle name="Normal 6 6" xfId="1562"/>
    <cellStyle name="Normal 6 7" xfId="1563"/>
    <cellStyle name="Normal 6 8" xfId="1564"/>
    <cellStyle name="Normal 6 9" xfId="1565"/>
    <cellStyle name="Normal 60" xfId="1566"/>
    <cellStyle name="Normal 61" xfId="1567"/>
    <cellStyle name="Normal 62" xfId="1568"/>
    <cellStyle name="Normal 63" xfId="1569"/>
    <cellStyle name="Normal 64" xfId="1570"/>
    <cellStyle name="Normal 65" xfId="1571"/>
    <cellStyle name="Normal 66" xfId="1572"/>
    <cellStyle name="Normal 67" xfId="1573"/>
    <cellStyle name="Normal 68" xfId="1574"/>
    <cellStyle name="Normal 69" xfId="1575"/>
    <cellStyle name="Normal 7" xfId="1576"/>
    <cellStyle name="Normal 7 10" xfId="1577"/>
    <cellStyle name="Normal 7 11" xfId="1578"/>
    <cellStyle name="Normal 7 12" xfId="1579"/>
    <cellStyle name="Normal 7 13" xfId="1580"/>
    <cellStyle name="Normal 7 14" xfId="1581"/>
    <cellStyle name="Normal 7 15" xfId="1582"/>
    <cellStyle name="Normal 7 16" xfId="1583"/>
    <cellStyle name="Normal 7 17" xfId="1584"/>
    <cellStyle name="Normal 7 18" xfId="1585"/>
    <cellStyle name="Normal 7 19" xfId="1586"/>
    <cellStyle name="Normal 7 2" xfId="1587"/>
    <cellStyle name="Normal 7 2 2" xfId="1588"/>
    <cellStyle name="Normal 7 2 2 2" xfId="1589"/>
    <cellStyle name="Normal 7 2 2 3" xfId="1590"/>
    <cellStyle name="Normal 7 2 2 4" xfId="1591"/>
    <cellStyle name="Normal 7 2 2 5" xfId="1592"/>
    <cellStyle name="Normal 7 2 2 6" xfId="1593"/>
    <cellStyle name="Normal 7 2 2 7" xfId="1594"/>
    <cellStyle name="Normal 7 2 3" xfId="1595"/>
    <cellStyle name="Normal 7 2 4" xfId="1596"/>
    <cellStyle name="Normal 7 2 5" xfId="1597"/>
    <cellStyle name="Normal 7 2 6" xfId="1598"/>
    <cellStyle name="Normal 7 2 7" xfId="1599"/>
    <cellStyle name="Normal 7 2 8" xfId="1600"/>
    <cellStyle name="Normal 7 2 9" xfId="1601"/>
    <cellStyle name="Normal 7 20" xfId="1602"/>
    <cellStyle name="Normal 7 21" xfId="1603"/>
    <cellStyle name="Normal 7 22" xfId="1604"/>
    <cellStyle name="Normal 7 23" xfId="1605"/>
    <cellStyle name="Normal 7 24" xfId="1606"/>
    <cellStyle name="Normal 7 25" xfId="1607"/>
    <cellStyle name="Normal 7 26" xfId="1608"/>
    <cellStyle name="Normal 7 27" xfId="1609"/>
    <cellStyle name="Normal 7 3" xfId="1610"/>
    <cellStyle name="Normal 7 3 2" xfId="1611"/>
    <cellStyle name="Normal 7 3 3" xfId="1612"/>
    <cellStyle name="Normal 7 3 4" xfId="1613"/>
    <cellStyle name="Normal 7 3 5" xfId="1614"/>
    <cellStyle name="Normal 7 3 6" xfId="1615"/>
    <cellStyle name="Normal 7 3 7" xfId="1616"/>
    <cellStyle name="Normal 7 3 8" xfId="1617"/>
    <cellStyle name="Normal 7 4" xfId="1618"/>
    <cellStyle name="Normal 7 4 2" xfId="1619"/>
    <cellStyle name="Normal 7 5" xfId="1620"/>
    <cellStyle name="Normal 7 6" xfId="1621"/>
    <cellStyle name="Normal 7 7" xfId="1622"/>
    <cellStyle name="Normal 7 8" xfId="1623"/>
    <cellStyle name="Normal 7 9" xfId="1624"/>
    <cellStyle name="Normal 70" xfId="1625"/>
    <cellStyle name="Normal 71" xfId="1626"/>
    <cellStyle name="Normal 72" xfId="1627"/>
    <cellStyle name="Normal 73" xfId="1628"/>
    <cellStyle name="Normal 74" xfId="1629"/>
    <cellStyle name="Normal 75" xfId="1630"/>
    <cellStyle name="Normal 76" xfId="1631"/>
    <cellStyle name="Normal 77" xfId="1632"/>
    <cellStyle name="Normal 78" xfId="1633"/>
    <cellStyle name="Normal 79" xfId="1634"/>
    <cellStyle name="Normal 8" xfId="1635"/>
    <cellStyle name="Normal 8 10" xfId="1636"/>
    <cellStyle name="Normal 8 11" xfId="1637"/>
    <cellStyle name="Normal 8 12" xfId="1638"/>
    <cellStyle name="Normal 8 13" xfId="1639"/>
    <cellStyle name="Normal 8 14" xfId="1640"/>
    <cellStyle name="Normal 8 15" xfId="1641"/>
    <cellStyle name="Normal 8 16" xfId="1642"/>
    <cellStyle name="Normal 8 17" xfId="1643"/>
    <cellStyle name="Normal 8 18" xfId="1644"/>
    <cellStyle name="Normal 8 19" xfId="1645"/>
    <cellStyle name="Normal 8 2" xfId="1646"/>
    <cellStyle name="Normal 8 2 10" xfId="1647"/>
    <cellStyle name="Normal 8 2 11" xfId="1648"/>
    <cellStyle name="Normal 8 2 2" xfId="1649"/>
    <cellStyle name="Normal 8 2 2 2" xfId="1650"/>
    <cellStyle name="Normal 8 2 2 2 2" xfId="1651"/>
    <cellStyle name="Normal 8 2 2 3" xfId="1652"/>
    <cellStyle name="Normal 8 2 2 4" xfId="1653"/>
    <cellStyle name="Normal 8 2 2 5" xfId="1654"/>
    <cellStyle name="Normal 8 2 2 6" xfId="1655"/>
    <cellStyle name="Normal 8 2 2 7" xfId="1656"/>
    <cellStyle name="Normal 8 2 3" xfId="1657"/>
    <cellStyle name="Normal 8 2 4" xfId="1658"/>
    <cellStyle name="Normal 8 2 5" xfId="1659"/>
    <cellStyle name="Normal 8 2 6" xfId="1660"/>
    <cellStyle name="Normal 8 2 7" xfId="1661"/>
    <cellStyle name="Normal 8 2 8" xfId="1662"/>
    <cellStyle name="Normal 8 2 9" xfId="1663"/>
    <cellStyle name="Normal 8 20" xfId="1664"/>
    <cellStyle name="Normal 8 21" xfId="1665"/>
    <cellStyle name="Normal 8 22" xfId="1666"/>
    <cellStyle name="Normal 8 23" xfId="1667"/>
    <cellStyle name="Normal 8 3" xfId="1668"/>
    <cellStyle name="Normal 8 3 2" xfId="1669"/>
    <cellStyle name="Normal 8 3 3" xfId="1670"/>
    <cellStyle name="Normal 8 3 4" xfId="1671"/>
    <cellStyle name="Normal 8 3 5" xfId="1672"/>
    <cellStyle name="Normal 8 3 6" xfId="1673"/>
    <cellStyle name="Normal 8 3 7" xfId="1674"/>
    <cellStyle name="Normal 8 4" xfId="1675"/>
    <cellStyle name="Normal 8 5" xfId="1676"/>
    <cellStyle name="Normal 8 6" xfId="1677"/>
    <cellStyle name="Normal 8 7" xfId="1678"/>
    <cellStyle name="Normal 8 8" xfId="1679"/>
    <cellStyle name="Normal 8 9" xfId="1680"/>
    <cellStyle name="Normal 80" xfId="1681"/>
    <cellStyle name="Normal 81" xfId="1682"/>
    <cellStyle name="Normal 82" xfId="1683"/>
    <cellStyle name="Normal 83" xfId="1684"/>
    <cellStyle name="Normal 84" xfId="1685"/>
    <cellStyle name="Normal 85" xfId="1686"/>
    <cellStyle name="Normal 86" xfId="1687"/>
    <cellStyle name="Normal 87" xfId="1688"/>
    <cellStyle name="Normal 88" xfId="1689"/>
    <cellStyle name="Normal 89" xfId="1690"/>
    <cellStyle name="Normal 9" xfId="1781"/>
    <cellStyle name="Normal 9 10" xfId="1691"/>
    <cellStyle name="Normal 9 11" xfId="1692"/>
    <cellStyle name="Normal 9 12" xfId="1693"/>
    <cellStyle name="Normal 9 13" xfId="1694"/>
    <cellStyle name="Normal 9 14" xfId="1695"/>
    <cellStyle name="Normal 9 15" xfId="1696"/>
    <cellStyle name="Normal 9 16" xfId="1697"/>
    <cellStyle name="Normal 9 17" xfId="1698"/>
    <cellStyle name="Normal 9 18" xfId="1699"/>
    <cellStyle name="Normal 9 19" xfId="1700"/>
    <cellStyle name="Normal 9 2" xfId="1701"/>
    <cellStyle name="Normal 9 2 2" xfId="1702"/>
    <cellStyle name="Normal 9 2 2 2" xfId="1703"/>
    <cellStyle name="Normal 9 2 2 2 2" xfId="1704"/>
    <cellStyle name="Normal 9 2 2 3" xfId="1705"/>
    <cellStyle name="Normal 9 2 2 4" xfId="1706"/>
    <cellStyle name="Normal 9 2 2 5" xfId="1707"/>
    <cellStyle name="Normal 9 2 2 6" xfId="1708"/>
    <cellStyle name="Normal 9 2 2 7" xfId="1709"/>
    <cellStyle name="Normal 9 2 3" xfId="1710"/>
    <cellStyle name="Normal 9 2 4" xfId="1711"/>
    <cellStyle name="Normal 9 2 5" xfId="1712"/>
    <cellStyle name="Normal 9 2 6" xfId="1713"/>
    <cellStyle name="Normal 9 2 7" xfId="1714"/>
    <cellStyle name="Normal 9 20" xfId="1715"/>
    <cellStyle name="Normal 9 21" xfId="1716"/>
    <cellStyle name="Normal 9 22" xfId="1717"/>
    <cellStyle name="Normal 9 23" xfId="1718"/>
    <cellStyle name="Normal 9 24" xfId="1719"/>
    <cellStyle name="Normal 9 25" xfId="1720"/>
    <cellStyle name="Normal 9 26" xfId="1721"/>
    <cellStyle name="Normal 9 27" xfId="1722"/>
    <cellStyle name="Normal 9 28" xfId="1763"/>
    <cellStyle name="Normal 9 29" xfId="1770"/>
    <cellStyle name="Normal 9 3" xfId="1723"/>
    <cellStyle name="Normal 9 3 2" xfId="1724"/>
    <cellStyle name="Normal 9 3 3" xfId="1725"/>
    <cellStyle name="Normal 9 3 4" xfId="1726"/>
    <cellStyle name="Normal 9 3 5" xfId="1727"/>
    <cellStyle name="Normal 9 3 6" xfId="1728"/>
    <cellStyle name="Normal 9 3 7" xfId="1729"/>
    <cellStyle name="Normal 9 30" xfId="1764"/>
    <cellStyle name="Normal 9 31" xfId="1769"/>
    <cellStyle name="Normal 9 32" xfId="1765"/>
    <cellStyle name="Normal 9 33" xfId="1768"/>
    <cellStyle name="Normal 9 34" xfId="1772"/>
    <cellStyle name="Normal 9 35" xfId="1767"/>
    <cellStyle name="Normal 9 4" xfId="1730"/>
    <cellStyle name="Normal 9 5" xfId="1731"/>
    <cellStyle name="Normal 9 6" xfId="1732"/>
    <cellStyle name="Normal 9 7" xfId="1733"/>
    <cellStyle name="Normal 9 8" xfId="1734"/>
    <cellStyle name="Normal 9 9" xfId="1735"/>
    <cellStyle name="Normal 90" xfId="1736"/>
    <cellStyle name="Normal 91" xfId="1737"/>
    <cellStyle name="Normal 92" xfId="1738"/>
    <cellStyle name="Normal 93" xfId="1739"/>
    <cellStyle name="Normal 94" xfId="1740"/>
    <cellStyle name="Normal 95" xfId="1741"/>
    <cellStyle name="Normal 96" xfId="1742"/>
    <cellStyle name="Normal 97" xfId="1743"/>
    <cellStyle name="Normal 98" xfId="1744"/>
    <cellStyle name="Normal 99" xfId="1745"/>
    <cellStyle name="Percent 2" xfId="1746"/>
    <cellStyle name="Percent 2 2" xfId="1747"/>
    <cellStyle name="Result 1" xfId="1748"/>
    <cellStyle name="Result2 1" xfId="1749"/>
    <cellStyle name="Standard 2" xfId="1750"/>
  </cellStyles>
  <dxfs count="1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connections" Target="connections.xml"/><Relationship Id="rId4" Type="http://schemas.openxmlformats.org/officeDocument/2006/relationships/theme" Target="theme/theme1.xml"/></Relationships>
</file>

<file path=xl/queryTables/queryTable1.xml><?xml version="1.0" encoding="utf-8"?>
<queryTable xmlns="http://schemas.openxmlformats.org/spreadsheetml/2006/main" name="export (30)" connectionId="1" autoFormatId="16" applyNumberFormats="0" applyBorderFormats="0" applyFontFormats="1" applyPatternFormats="1" applyAlignmentFormats="0" applyWidthHeightFormats="0"/>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queryTable" Target="../queryTables/query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U177"/>
  <sheetViews>
    <sheetView tabSelected="1" workbookViewId="0">
      <pane ySplit="1" topLeftCell="A2" activePane="bottomLeft" state="frozen"/>
      <selection pane="bottomLeft" activeCell="CA10" sqref="CA10"/>
    </sheetView>
  </sheetViews>
  <sheetFormatPr defaultRowHeight="15" x14ac:dyDescent="0.25"/>
  <cols>
    <col min="1" max="3" width="15.28515625" customWidth="1"/>
    <col min="4" max="4" width="67" customWidth="1"/>
    <col min="5" max="5" width="11.140625" style="11" bestFit="1" customWidth="1"/>
    <col min="6" max="6" width="14" style="26" customWidth="1"/>
    <col min="7" max="8" width="6.7109375" customWidth="1"/>
    <col min="9" max="9" width="29.28515625" customWidth="1"/>
    <col min="10" max="10" width="19.42578125" style="1" customWidth="1"/>
    <col min="11" max="11" width="12.42578125" customWidth="1"/>
    <col min="12" max="12" width="19.5703125" customWidth="1"/>
    <col min="13" max="15" width="7.5703125" customWidth="1"/>
    <col min="16" max="16" width="16.140625" customWidth="1"/>
    <col min="17" max="18" width="10.85546875" customWidth="1"/>
    <col min="19" max="19" width="9.7109375" customWidth="1"/>
    <col min="20" max="22" width="4.28515625" customWidth="1"/>
    <col min="23" max="23" width="58.42578125" customWidth="1"/>
    <col min="24" max="24" width="7.7109375" customWidth="1"/>
    <col min="25" max="25" width="8.140625" customWidth="1"/>
    <col min="26" max="26" width="9.7109375" customWidth="1"/>
    <col min="27" max="27" width="11.7109375" style="16" customWidth="1"/>
    <col min="28" max="28" width="9.42578125" customWidth="1"/>
    <col min="29" max="32" width="14.5703125" style="2" customWidth="1"/>
    <col min="33" max="33" width="17.140625" customWidth="1"/>
    <col min="34" max="34" width="12.5703125" customWidth="1"/>
    <col min="35" max="39" width="5.42578125" customWidth="1"/>
    <col min="40" max="45" width="10.42578125" customWidth="1"/>
    <col min="46" max="75" width="1.28515625" customWidth="1"/>
    <col min="76" max="76" width="15.85546875" customWidth="1"/>
    <col min="77" max="77" width="5.7109375" customWidth="1"/>
    <col min="78" max="78" width="6.42578125" customWidth="1"/>
    <col min="79" max="79" width="13.5703125" customWidth="1"/>
    <col min="80" max="80" width="5.7109375" customWidth="1"/>
    <col min="81" max="81" width="5.42578125" customWidth="1"/>
    <col min="82" max="82" width="20.5703125" customWidth="1"/>
    <col min="83" max="83" width="13.28515625" style="14" customWidth="1"/>
    <col min="84" max="84" width="12" style="14" customWidth="1"/>
    <col min="85" max="85" width="8.140625" style="14" customWidth="1"/>
    <col min="86" max="86" width="8.28515625" style="14" customWidth="1"/>
    <col min="87" max="87" width="8.5703125" style="14" customWidth="1"/>
    <col min="88" max="88" width="13.5703125" style="14" customWidth="1"/>
    <col min="89" max="89" width="5.7109375" style="14" customWidth="1"/>
    <col min="90" max="90" width="6" style="14" customWidth="1"/>
    <col min="91" max="91" width="6.5703125" style="14" customWidth="1"/>
    <col min="92" max="92" width="6" style="14" customWidth="1"/>
    <col min="93" max="93" width="16" style="14" customWidth="1"/>
    <col min="94" max="94" width="6.85546875" style="14" customWidth="1"/>
    <col min="95" max="95" width="14.85546875" style="14" customWidth="1"/>
    <col min="96" max="96" width="11.5703125" style="14" customWidth="1"/>
    <col min="97" max="97" width="14" style="14" customWidth="1"/>
    <col min="98" max="98" width="13.28515625" style="14" customWidth="1"/>
    <col min="99" max="99" width="6.5703125" style="14" customWidth="1"/>
    <col min="100" max="100" width="14" style="14" customWidth="1"/>
    <col min="101" max="101" width="20" style="14" customWidth="1"/>
    <col min="102" max="102" width="15.5703125" style="14" customWidth="1"/>
    <col min="103" max="103" width="12.42578125" style="14" customWidth="1"/>
    <col min="104" max="104" width="10" style="14" customWidth="1"/>
    <col min="105" max="105" width="10.28515625" style="14" customWidth="1"/>
    <col min="106" max="106" width="12.140625" style="14" customWidth="1"/>
    <col min="107" max="107" width="19.85546875" style="14" customWidth="1"/>
    <col min="108" max="108" width="8.140625" style="14" customWidth="1"/>
    <col min="109" max="109" width="14.42578125" style="14" customWidth="1"/>
    <col min="110" max="110" width="12.28515625" style="14" customWidth="1"/>
    <col min="111" max="111" width="13.28515625" style="14" customWidth="1"/>
    <col min="112" max="112" width="20" style="14" customWidth="1"/>
    <col min="113" max="113" width="12.7109375" style="14" customWidth="1"/>
    <col min="114" max="114" width="14" style="14" customWidth="1"/>
    <col min="115" max="115" width="18.7109375" style="14" customWidth="1"/>
    <col min="116" max="116" width="19.28515625" style="14" customWidth="1"/>
    <col min="117" max="117" width="21.7109375" style="14" customWidth="1"/>
    <col min="118" max="118" width="17.28515625" style="14" customWidth="1"/>
    <col min="119" max="119" width="25.28515625" style="14" customWidth="1"/>
    <col min="120" max="120" width="9.5703125" style="14" customWidth="1"/>
    <col min="121" max="121" width="14.28515625" style="14" customWidth="1"/>
    <col min="122" max="122" width="24" style="14" customWidth="1"/>
    <col min="123" max="123" width="16" style="14" customWidth="1"/>
    <col min="124" max="124" width="14.42578125" style="14" customWidth="1"/>
    <col min="125" max="125" width="14.5703125" style="14" customWidth="1"/>
    <col min="126" max="126" width="17.85546875" style="14" customWidth="1"/>
    <col min="127" max="127" width="16.7109375" style="14" customWidth="1"/>
    <col min="128" max="128" width="15" style="14" customWidth="1"/>
    <col min="129" max="129" width="14" style="14" customWidth="1"/>
    <col min="130" max="130" width="17" style="14" customWidth="1"/>
    <col min="131" max="131" width="15.42578125" style="14" customWidth="1"/>
    <col min="132" max="132" width="17.42578125" style="14" customWidth="1"/>
    <col min="133" max="133" width="16.5703125" style="14" customWidth="1"/>
    <col min="134" max="134" width="18" style="14" customWidth="1"/>
    <col min="135" max="135" width="5.85546875" style="14" customWidth="1"/>
    <col min="136" max="136" width="16.42578125" style="14" customWidth="1"/>
    <col min="137" max="137" width="11.42578125" style="14" customWidth="1"/>
    <col min="138" max="138" width="6.140625" style="14" customWidth="1"/>
    <col min="139" max="139" width="5.7109375" style="14" customWidth="1"/>
    <col min="140" max="140" width="17.5703125" style="14" customWidth="1"/>
    <col min="141" max="141" width="14" style="14" customWidth="1"/>
    <col min="142" max="142" width="5.42578125" style="14" customWidth="1"/>
    <col min="143" max="143" width="7.7109375" style="14" customWidth="1"/>
    <col min="144" max="144" width="10.42578125" style="14" customWidth="1"/>
    <col min="145" max="145" width="19.28515625" style="14" customWidth="1"/>
    <col min="146" max="146" width="10.85546875" style="14" customWidth="1"/>
    <col min="147" max="147" width="11" style="14" customWidth="1"/>
    <col min="148" max="148" width="12.140625" style="14" customWidth="1"/>
    <col min="149" max="149" width="14.5703125" style="14" customWidth="1"/>
    <col min="150" max="150" width="21.140625" customWidth="1"/>
    <col min="151" max="151" width="13.85546875" customWidth="1"/>
    <col min="152" max="152" width="13.140625" customWidth="1"/>
    <col min="153" max="153" width="13.42578125" customWidth="1"/>
    <col min="154" max="154" width="12.7109375" customWidth="1"/>
    <col min="155" max="155" width="13.140625" customWidth="1"/>
    <col min="156" max="156" width="7" customWidth="1"/>
    <col min="157" max="157" width="23.5703125" customWidth="1"/>
    <col min="158" max="158" width="24.85546875" customWidth="1"/>
    <col min="159" max="159" width="15.5703125" customWidth="1"/>
    <col min="160" max="160" width="9.140625" customWidth="1"/>
    <col min="161" max="161" width="15.28515625" customWidth="1"/>
    <col min="162" max="162" width="9.42578125" customWidth="1"/>
    <col min="163" max="163" width="13.7109375" customWidth="1"/>
    <col min="164" max="164" width="18.85546875" customWidth="1"/>
    <col min="165" max="165" width="20.42578125" customWidth="1"/>
    <col min="166" max="166" width="11.5703125" customWidth="1"/>
    <col min="167" max="167" width="14.28515625" customWidth="1"/>
    <col min="168" max="168" width="8.7109375" customWidth="1"/>
    <col min="169" max="169" width="14" customWidth="1"/>
    <col min="170" max="170" width="8.42578125" customWidth="1"/>
    <col min="171" max="171" width="14.85546875" customWidth="1"/>
    <col min="172" max="172" width="17.7109375" customWidth="1"/>
    <col min="173" max="173" width="19.5703125" customWidth="1"/>
    <col min="174" max="174" width="21.5703125" customWidth="1"/>
    <col min="175" max="175" width="19" customWidth="1"/>
    <col min="176" max="176" width="19.42578125" customWidth="1"/>
    <col min="177" max="177" width="17" customWidth="1"/>
  </cols>
  <sheetData>
    <row r="1" spans="1:177" s="17" customFormat="1" x14ac:dyDescent="0.25">
      <c r="A1" s="17" t="s">
        <v>0</v>
      </c>
      <c r="B1" s="17" t="s">
        <v>1</v>
      </c>
      <c r="C1" s="17" t="s">
        <v>2</v>
      </c>
      <c r="D1" s="17" t="s">
        <v>3</v>
      </c>
      <c r="E1" s="17" t="s">
        <v>4</v>
      </c>
      <c r="F1" s="21" t="s">
        <v>5</v>
      </c>
      <c r="G1" s="17" t="s">
        <v>6</v>
      </c>
      <c r="H1" s="17" t="s">
        <v>7</v>
      </c>
      <c r="I1" s="17" t="s">
        <v>8</v>
      </c>
      <c r="J1" s="13" t="s">
        <v>9</v>
      </c>
      <c r="K1" s="17" t="s">
        <v>10</v>
      </c>
      <c r="L1" s="17" t="s">
        <v>11</v>
      </c>
      <c r="M1" s="17" t="s">
        <v>12</v>
      </c>
      <c r="N1" s="17" t="s">
        <v>13</v>
      </c>
      <c r="O1" s="17" t="s">
        <v>14</v>
      </c>
      <c r="P1" s="17" t="s">
        <v>15</v>
      </c>
      <c r="Q1" s="17" t="s">
        <v>16</v>
      </c>
      <c r="R1" s="17" t="s">
        <v>17</v>
      </c>
      <c r="S1" s="17" t="s">
        <v>18</v>
      </c>
      <c r="T1" s="17" t="s">
        <v>19</v>
      </c>
      <c r="U1" s="17" t="s">
        <v>20</v>
      </c>
      <c r="V1" s="17" t="s">
        <v>21</v>
      </c>
      <c r="W1" s="17" t="s">
        <v>22</v>
      </c>
      <c r="X1" s="17" t="s">
        <v>23</v>
      </c>
      <c r="Y1" s="17" t="s">
        <v>24</v>
      </c>
      <c r="Z1" s="17" t="s">
        <v>25</v>
      </c>
      <c r="AA1" s="12" t="s">
        <v>26</v>
      </c>
      <c r="AB1" s="17" t="s">
        <v>27</v>
      </c>
      <c r="AC1" s="18" t="s">
        <v>178</v>
      </c>
      <c r="AD1" s="18" t="s">
        <v>179</v>
      </c>
      <c r="AE1" s="18" t="s">
        <v>180</v>
      </c>
      <c r="AF1" s="18" t="s">
        <v>181</v>
      </c>
      <c r="AG1" s="17" t="s">
        <v>28</v>
      </c>
      <c r="AH1" s="17" t="s">
        <v>29</v>
      </c>
      <c r="AI1" s="17" t="s">
        <v>30</v>
      </c>
      <c r="AJ1" s="17" t="s">
        <v>31</v>
      </c>
      <c r="AK1" s="17" t="s">
        <v>32</v>
      </c>
      <c r="AL1" s="17" t="s">
        <v>33</v>
      </c>
      <c r="AM1" s="17" t="s">
        <v>34</v>
      </c>
      <c r="AN1" s="17" t="s">
        <v>35</v>
      </c>
      <c r="AO1" s="17" t="s">
        <v>36</v>
      </c>
      <c r="AP1" s="17" t="s">
        <v>37</v>
      </c>
      <c r="AQ1" s="17" t="s">
        <v>38</v>
      </c>
      <c r="AR1" s="17" t="s">
        <v>39</v>
      </c>
      <c r="AS1" s="17" t="s">
        <v>40</v>
      </c>
      <c r="AT1" s="17" t="s">
        <v>41</v>
      </c>
      <c r="AU1" s="17" t="s">
        <v>42</v>
      </c>
      <c r="AV1" s="17" t="s">
        <v>43</v>
      </c>
      <c r="AW1" s="17" t="s">
        <v>44</v>
      </c>
      <c r="AX1" s="17" t="s">
        <v>45</v>
      </c>
      <c r="AY1" s="17" t="s">
        <v>46</v>
      </c>
      <c r="AZ1" s="17" t="s">
        <v>47</v>
      </c>
      <c r="BA1" s="17" t="s">
        <v>48</v>
      </c>
      <c r="BB1" s="17" t="s">
        <v>49</v>
      </c>
      <c r="BC1" s="17" t="s">
        <v>50</v>
      </c>
      <c r="BD1" s="17" t="s">
        <v>51</v>
      </c>
      <c r="BE1" s="17" t="s">
        <v>52</v>
      </c>
      <c r="BF1" s="17" t="s">
        <v>53</v>
      </c>
      <c r="BG1" s="17" t="s">
        <v>54</v>
      </c>
      <c r="BH1" s="17" t="s">
        <v>55</v>
      </c>
      <c r="BI1" s="17" t="s">
        <v>56</v>
      </c>
      <c r="BJ1" s="17" t="s">
        <v>57</v>
      </c>
      <c r="BK1" s="17" t="s">
        <v>58</v>
      </c>
      <c r="BL1" s="17" t="s">
        <v>59</v>
      </c>
      <c r="BM1" s="17" t="s">
        <v>60</v>
      </c>
      <c r="BN1" s="17" t="s">
        <v>61</v>
      </c>
      <c r="BO1" s="17" t="s">
        <v>62</v>
      </c>
      <c r="BP1" s="17" t="s">
        <v>63</v>
      </c>
      <c r="BQ1" s="17" t="s">
        <v>64</v>
      </c>
      <c r="BR1" s="17" t="s">
        <v>65</v>
      </c>
      <c r="BS1" s="17" t="s">
        <v>66</v>
      </c>
      <c r="BT1" s="17" t="s">
        <v>67</v>
      </c>
      <c r="BU1" s="17" t="s">
        <v>68</v>
      </c>
      <c r="BV1" s="17" t="s">
        <v>69</v>
      </c>
      <c r="BW1" s="17" t="s">
        <v>70</v>
      </c>
      <c r="BX1" s="17" t="s">
        <v>71</v>
      </c>
      <c r="BY1" s="17" t="s">
        <v>72</v>
      </c>
      <c r="BZ1" s="17" t="s">
        <v>73</v>
      </c>
      <c r="CA1" s="17" t="s">
        <v>74</v>
      </c>
      <c r="CB1" s="17" t="s">
        <v>75</v>
      </c>
      <c r="CC1" s="17" t="s">
        <v>76</v>
      </c>
      <c r="CD1" s="17" t="s">
        <v>77</v>
      </c>
      <c r="CE1" s="15" t="s">
        <v>78</v>
      </c>
      <c r="CF1" s="15" t="s">
        <v>79</v>
      </c>
      <c r="CG1" s="15" t="s">
        <v>80</v>
      </c>
      <c r="CH1" s="15" t="s">
        <v>81</v>
      </c>
      <c r="CI1" s="15" t="s">
        <v>82</v>
      </c>
      <c r="CJ1" s="15" t="s">
        <v>83</v>
      </c>
      <c r="CK1" s="15" t="s">
        <v>84</v>
      </c>
      <c r="CL1" s="15" t="s">
        <v>85</v>
      </c>
      <c r="CM1" s="15" t="s">
        <v>86</v>
      </c>
      <c r="CN1" s="15" t="s">
        <v>87</v>
      </c>
      <c r="CO1" s="15" t="s">
        <v>88</v>
      </c>
      <c r="CP1" s="15" t="s">
        <v>89</v>
      </c>
      <c r="CQ1" s="15" t="s">
        <v>90</v>
      </c>
      <c r="CR1" s="15" t="s">
        <v>91</v>
      </c>
      <c r="CS1" s="15" t="s">
        <v>92</v>
      </c>
      <c r="CT1" s="15" t="s">
        <v>93</v>
      </c>
      <c r="CU1" s="15" t="s">
        <v>94</v>
      </c>
      <c r="CV1" s="15" t="s">
        <v>95</v>
      </c>
      <c r="CW1" s="15" t="s">
        <v>96</v>
      </c>
      <c r="CX1" s="15" t="s">
        <v>97</v>
      </c>
      <c r="CY1" s="15" t="s">
        <v>98</v>
      </c>
      <c r="CZ1" s="15" t="s">
        <v>99</v>
      </c>
      <c r="DA1" s="15" t="s">
        <v>100</v>
      </c>
      <c r="DB1" s="15" t="s">
        <v>101</v>
      </c>
      <c r="DC1" s="15" t="s">
        <v>102</v>
      </c>
      <c r="DD1" s="15" t="s">
        <v>103</v>
      </c>
      <c r="DE1" s="15" t="s">
        <v>104</v>
      </c>
      <c r="DF1" s="15" t="s">
        <v>105</v>
      </c>
      <c r="DG1" s="15" t="s">
        <v>106</v>
      </c>
      <c r="DH1" s="15" t="s">
        <v>107</v>
      </c>
      <c r="DI1" s="15" t="s">
        <v>108</v>
      </c>
      <c r="DJ1" s="15" t="s">
        <v>109</v>
      </c>
      <c r="DK1" s="15" t="s">
        <v>110</v>
      </c>
      <c r="DL1" s="15" t="s">
        <v>111</v>
      </c>
      <c r="DM1" s="15" t="s">
        <v>112</v>
      </c>
      <c r="DN1" s="15" t="s">
        <v>113</v>
      </c>
      <c r="DO1" s="15" t="s">
        <v>114</v>
      </c>
      <c r="DP1" s="15" t="s">
        <v>115</v>
      </c>
      <c r="DQ1" s="15" t="s">
        <v>116</v>
      </c>
      <c r="DR1" s="15" t="s">
        <v>117</v>
      </c>
      <c r="DS1" s="15" t="s">
        <v>118</v>
      </c>
      <c r="DT1" s="15" t="s">
        <v>119</v>
      </c>
      <c r="DU1" s="15" t="s">
        <v>120</v>
      </c>
      <c r="DV1" s="15" t="s">
        <v>121</v>
      </c>
      <c r="DW1" s="15" t="s">
        <v>122</v>
      </c>
      <c r="DX1" s="15" t="s">
        <v>123</v>
      </c>
      <c r="DY1" s="15" t="s">
        <v>124</v>
      </c>
      <c r="DZ1" s="15" t="s">
        <v>125</v>
      </c>
      <c r="EA1" s="15" t="s">
        <v>126</v>
      </c>
      <c r="EB1" s="15" t="s">
        <v>127</v>
      </c>
      <c r="EC1" s="15" t="s">
        <v>128</v>
      </c>
      <c r="ED1" s="15" t="s">
        <v>129</v>
      </c>
      <c r="EE1" s="15" t="s">
        <v>130</v>
      </c>
      <c r="EF1" s="15" t="s">
        <v>131</v>
      </c>
      <c r="EG1" s="15" t="s">
        <v>132</v>
      </c>
      <c r="EH1" s="15" t="s">
        <v>133</v>
      </c>
      <c r="EI1" s="15" t="s">
        <v>134</v>
      </c>
      <c r="EJ1" s="15" t="s">
        <v>135</v>
      </c>
      <c r="EK1" s="15" t="s">
        <v>136</v>
      </c>
      <c r="EL1" s="15" t="s">
        <v>137</v>
      </c>
      <c r="EM1" s="15" t="s">
        <v>138</v>
      </c>
      <c r="EN1" s="15" t="s">
        <v>139</v>
      </c>
      <c r="EO1" s="15" t="s">
        <v>140</v>
      </c>
      <c r="EP1" s="15" t="s">
        <v>141</v>
      </c>
      <c r="EQ1" s="15" t="s">
        <v>142</v>
      </c>
      <c r="ER1" s="15" t="s">
        <v>143</v>
      </c>
      <c r="ES1" s="15" t="s">
        <v>144</v>
      </c>
      <c r="ET1" s="17" t="s">
        <v>145</v>
      </c>
      <c r="EU1" s="17" t="s">
        <v>146</v>
      </c>
      <c r="EV1" s="17" t="s">
        <v>147</v>
      </c>
      <c r="EW1" s="17" t="s">
        <v>148</v>
      </c>
      <c r="EX1" s="17" t="s">
        <v>149</v>
      </c>
      <c r="EY1" s="17" t="s">
        <v>150</v>
      </c>
      <c r="EZ1" s="17" t="s">
        <v>151</v>
      </c>
      <c r="FA1" s="17" t="s">
        <v>152</v>
      </c>
      <c r="FB1" s="17" t="s">
        <v>153</v>
      </c>
      <c r="FC1" s="17" t="s">
        <v>154</v>
      </c>
      <c r="FD1" s="17" t="s">
        <v>155</v>
      </c>
      <c r="FE1" s="17" t="s">
        <v>156</v>
      </c>
      <c r="FF1" s="17" t="s">
        <v>157</v>
      </c>
      <c r="FG1" s="17" t="s">
        <v>158</v>
      </c>
      <c r="FH1" s="17" t="s">
        <v>159</v>
      </c>
      <c r="FI1" s="17" t="s">
        <v>160</v>
      </c>
      <c r="FJ1" s="17" t="s">
        <v>161</v>
      </c>
      <c r="FK1" s="17" t="s">
        <v>162</v>
      </c>
      <c r="FL1" s="17" t="s">
        <v>163</v>
      </c>
      <c r="FM1" s="17" t="s">
        <v>164</v>
      </c>
      <c r="FN1" s="17" t="s">
        <v>165</v>
      </c>
      <c r="FO1" s="17" t="s">
        <v>166</v>
      </c>
      <c r="FP1" s="17" t="s">
        <v>167</v>
      </c>
      <c r="FQ1" s="17" t="s">
        <v>168</v>
      </c>
      <c r="FR1" s="17" t="s">
        <v>169</v>
      </c>
      <c r="FS1" s="17" t="s">
        <v>170</v>
      </c>
      <c r="FT1" s="17" t="s">
        <v>171</v>
      </c>
      <c r="FU1" s="17" t="s">
        <v>172</v>
      </c>
    </row>
    <row r="2" spans="1:177" s="11" customFormat="1" x14ac:dyDescent="0.25">
      <c r="A2" s="11" t="s">
        <v>173</v>
      </c>
      <c r="B2" s="11" t="s">
        <v>193</v>
      </c>
      <c r="C2" s="11" t="s">
        <v>192</v>
      </c>
      <c r="D2" s="11" t="s">
        <v>752</v>
      </c>
      <c r="E2" s="11" t="s">
        <v>183</v>
      </c>
      <c r="F2" s="22" t="s">
        <v>188</v>
      </c>
      <c r="I2" s="11" t="s">
        <v>746</v>
      </c>
      <c r="J2" s="10">
        <v>4013051019620</v>
      </c>
      <c r="K2" s="11" t="s">
        <v>194</v>
      </c>
      <c r="M2" s="11">
        <v>24</v>
      </c>
      <c r="N2" s="11" t="s">
        <v>175</v>
      </c>
      <c r="O2" s="11" t="s">
        <v>182</v>
      </c>
      <c r="P2" s="11">
        <f>19.95/1.21</f>
        <v>16.487603305785125</v>
      </c>
      <c r="Q2" s="11">
        <v>20</v>
      </c>
      <c r="R2" s="11" t="s">
        <v>195</v>
      </c>
      <c r="S2" s="11" t="s">
        <v>195</v>
      </c>
      <c r="W2" s="9" t="s">
        <v>784</v>
      </c>
      <c r="AA2" s="8">
        <v>0.1</v>
      </c>
      <c r="AB2" s="11" t="s">
        <v>176</v>
      </c>
      <c r="AC2" s="19"/>
      <c r="AD2" s="19"/>
      <c r="AE2" s="19"/>
      <c r="AF2" s="19"/>
      <c r="AG2" s="11" t="s">
        <v>195</v>
      </c>
      <c r="AH2" s="11" t="s">
        <v>177</v>
      </c>
      <c r="BX2" s="11" t="s">
        <v>196</v>
      </c>
      <c r="CD2" s="7" t="s">
        <v>200</v>
      </c>
      <c r="CE2" s="6" t="s">
        <v>201</v>
      </c>
      <c r="CF2" s="5"/>
      <c r="CG2" s="5"/>
      <c r="CH2" s="5"/>
      <c r="CI2" s="5"/>
      <c r="CJ2" s="5"/>
      <c r="CK2" s="5"/>
      <c r="CL2" s="5"/>
      <c r="CM2" s="5"/>
      <c r="CN2" s="5"/>
      <c r="CO2" s="5" t="s">
        <v>205</v>
      </c>
      <c r="CP2" s="5"/>
      <c r="CQ2" s="5"/>
      <c r="CR2" s="5"/>
      <c r="CS2" s="5"/>
      <c r="CT2" s="5"/>
      <c r="CU2" s="5"/>
      <c r="CV2" s="5"/>
      <c r="CW2" s="5"/>
      <c r="CX2" s="5"/>
      <c r="CY2" s="5"/>
      <c r="CZ2" s="5"/>
      <c r="DA2" s="5"/>
      <c r="DB2" s="5"/>
      <c r="DC2" s="5"/>
      <c r="DD2" s="5"/>
      <c r="DE2" s="5"/>
      <c r="DF2" s="5"/>
      <c r="DG2" s="5"/>
      <c r="DH2" s="5"/>
      <c r="DI2" s="5"/>
      <c r="DJ2" s="5"/>
      <c r="DK2" s="5"/>
      <c r="DL2" s="5"/>
      <c r="DM2" s="5"/>
      <c r="DN2" s="5"/>
      <c r="DO2" s="5"/>
      <c r="DP2" s="5"/>
      <c r="DQ2" s="5"/>
      <c r="DR2" s="5"/>
      <c r="DS2" s="5" t="s">
        <v>203</v>
      </c>
      <c r="DT2" s="5"/>
      <c r="DU2" s="5"/>
      <c r="DV2" s="5"/>
      <c r="DW2" s="5"/>
      <c r="DX2" s="5"/>
      <c r="DY2" s="5"/>
      <c r="DZ2" s="5"/>
      <c r="EA2" s="5"/>
      <c r="EB2" s="5"/>
      <c r="EC2" s="5"/>
      <c r="ED2" s="5"/>
      <c r="EE2" s="5"/>
      <c r="EF2" s="5"/>
      <c r="EG2" s="5"/>
      <c r="EH2" s="5"/>
      <c r="EI2" s="5"/>
      <c r="EJ2" s="5"/>
      <c r="EK2" s="5"/>
      <c r="EL2" s="5"/>
      <c r="EM2" s="5"/>
      <c r="EN2" s="5"/>
      <c r="EO2" s="5"/>
      <c r="EP2" s="5"/>
      <c r="EQ2" s="5"/>
      <c r="ER2" s="5"/>
      <c r="ES2" s="5" t="s">
        <v>202</v>
      </c>
      <c r="FU2" s="11" t="s">
        <v>204</v>
      </c>
    </row>
    <row r="3" spans="1:177" s="11" customFormat="1" x14ac:dyDescent="0.25">
      <c r="A3" s="11" t="s">
        <v>173</v>
      </c>
      <c r="B3" s="11" t="s">
        <v>193</v>
      </c>
      <c r="C3" s="11" t="s">
        <v>192</v>
      </c>
      <c r="D3" s="11" t="s">
        <v>760</v>
      </c>
      <c r="E3" s="9" t="s">
        <v>184</v>
      </c>
      <c r="F3" s="23" t="s">
        <v>189</v>
      </c>
      <c r="I3" s="11" t="s">
        <v>753</v>
      </c>
      <c r="J3" s="10">
        <v>4013051019637</v>
      </c>
      <c r="K3" s="11" t="s">
        <v>194</v>
      </c>
      <c r="M3" s="11">
        <v>24</v>
      </c>
      <c r="N3" s="11" t="s">
        <v>175</v>
      </c>
      <c r="O3" s="11" t="s">
        <v>182</v>
      </c>
      <c r="P3" s="11">
        <f t="shared" ref="P3:P6" si="0">19.95/1.21</f>
        <v>16.487603305785125</v>
      </c>
      <c r="Q3" s="11">
        <v>20</v>
      </c>
      <c r="R3" s="11" t="s">
        <v>195</v>
      </c>
      <c r="S3" s="11" t="s">
        <v>195</v>
      </c>
      <c r="W3" s="9" t="s">
        <v>784</v>
      </c>
      <c r="AA3" s="8">
        <v>0.1</v>
      </c>
      <c r="AB3" s="11" t="s">
        <v>176</v>
      </c>
      <c r="AC3" s="19"/>
      <c r="AD3" s="19"/>
      <c r="AE3" s="19"/>
      <c r="AF3" s="19"/>
      <c r="AG3" s="11" t="s">
        <v>195</v>
      </c>
      <c r="AH3" s="11" t="s">
        <v>177</v>
      </c>
      <c r="BX3" s="11" t="s">
        <v>197</v>
      </c>
      <c r="CD3" s="7" t="s">
        <v>200</v>
      </c>
      <c r="CE3" s="6" t="s">
        <v>201</v>
      </c>
      <c r="CF3" s="5"/>
      <c r="CG3" s="5"/>
      <c r="CH3" s="5"/>
      <c r="CI3" s="5"/>
      <c r="CJ3" s="5"/>
      <c r="CK3" s="5"/>
      <c r="CL3" s="5"/>
      <c r="CM3" s="5"/>
      <c r="CN3" s="5"/>
      <c r="CO3" s="5" t="s">
        <v>205</v>
      </c>
      <c r="CP3" s="5"/>
      <c r="CQ3" s="5"/>
      <c r="CR3" s="5"/>
      <c r="CS3" s="5"/>
      <c r="CT3" s="5"/>
      <c r="CU3" s="5"/>
      <c r="CV3" s="5"/>
      <c r="CW3" s="5"/>
      <c r="CX3" s="5"/>
      <c r="CY3" s="5"/>
      <c r="CZ3" s="5"/>
      <c r="DA3" s="5"/>
      <c r="DB3" s="5"/>
      <c r="DC3" s="5"/>
      <c r="DD3" s="5"/>
      <c r="DE3" s="5"/>
      <c r="DF3" s="5"/>
      <c r="DG3" s="5"/>
      <c r="DH3" s="5"/>
      <c r="DI3" s="5"/>
      <c r="DJ3" s="5"/>
      <c r="DK3" s="5"/>
      <c r="DL3" s="5"/>
      <c r="DM3" s="5"/>
      <c r="DN3" s="5"/>
      <c r="DO3" s="5"/>
      <c r="DP3" s="5"/>
      <c r="DQ3" s="5"/>
      <c r="DR3" s="5"/>
      <c r="DS3" s="5" t="s">
        <v>203</v>
      </c>
      <c r="DT3" s="5"/>
      <c r="DU3" s="5"/>
      <c r="DV3" s="5"/>
      <c r="DW3" s="5"/>
      <c r="DX3" s="5"/>
      <c r="DY3" s="5"/>
      <c r="DZ3" s="5"/>
      <c r="EA3" s="5"/>
      <c r="EB3" s="5"/>
      <c r="EC3" s="5"/>
      <c r="ED3" s="5"/>
      <c r="EE3" s="5"/>
      <c r="EF3" s="5"/>
      <c r="EG3" s="5"/>
      <c r="EH3" s="5"/>
      <c r="EI3" s="5"/>
      <c r="EJ3" s="5"/>
      <c r="EK3" s="5"/>
      <c r="EL3" s="5"/>
      <c r="EM3" s="5"/>
      <c r="EN3" s="5"/>
      <c r="EO3" s="5"/>
      <c r="EP3" s="5"/>
      <c r="EQ3" s="5"/>
      <c r="ER3" s="5"/>
      <c r="ES3" s="5" t="s">
        <v>202</v>
      </c>
      <c r="FU3" s="11" t="s">
        <v>204</v>
      </c>
    </row>
    <row r="4" spans="1:177" s="11" customFormat="1" x14ac:dyDescent="0.25">
      <c r="A4" s="11" t="s">
        <v>173</v>
      </c>
      <c r="B4" s="11" t="s">
        <v>193</v>
      </c>
      <c r="C4" s="11" t="s">
        <v>192</v>
      </c>
      <c r="D4" s="11" t="s">
        <v>773</v>
      </c>
      <c r="E4" s="9" t="s">
        <v>186</v>
      </c>
      <c r="F4" s="23" t="s">
        <v>185</v>
      </c>
      <c r="I4" s="11" t="s">
        <v>761</v>
      </c>
      <c r="J4" s="10">
        <v>4013051026352</v>
      </c>
      <c r="K4" s="11" t="s">
        <v>194</v>
      </c>
      <c r="M4" s="11">
        <v>24</v>
      </c>
      <c r="N4" s="11" t="s">
        <v>175</v>
      </c>
      <c r="O4" s="11" t="s">
        <v>182</v>
      </c>
      <c r="P4" s="11">
        <f t="shared" si="0"/>
        <v>16.487603305785125</v>
      </c>
      <c r="Q4" s="11">
        <v>20</v>
      </c>
      <c r="R4" s="11" t="s">
        <v>195</v>
      </c>
      <c r="S4" s="11" t="s">
        <v>195</v>
      </c>
      <c r="W4" s="9" t="s">
        <v>784</v>
      </c>
      <c r="AA4" s="8">
        <v>0.1</v>
      </c>
      <c r="AB4" s="11" t="s">
        <v>176</v>
      </c>
      <c r="AC4" s="19"/>
      <c r="AD4" s="19"/>
      <c r="AE4" s="19"/>
      <c r="AF4" s="19"/>
      <c r="AG4" s="11" t="s">
        <v>195</v>
      </c>
      <c r="AH4" s="11" t="s">
        <v>177</v>
      </c>
      <c r="BX4" s="11" t="s">
        <v>198</v>
      </c>
      <c r="CD4" s="7" t="s">
        <v>200</v>
      </c>
      <c r="CE4" s="6" t="s">
        <v>201</v>
      </c>
      <c r="CF4" s="5"/>
      <c r="CG4" s="5"/>
      <c r="CH4" s="5"/>
      <c r="CI4" s="5"/>
      <c r="CJ4" s="5"/>
      <c r="CK4" s="5"/>
      <c r="CL4" s="5"/>
      <c r="CM4" s="5"/>
      <c r="CN4" s="5"/>
      <c r="CO4" s="5" t="s">
        <v>205</v>
      </c>
      <c r="CP4" s="5"/>
      <c r="CQ4" s="5"/>
      <c r="CR4" s="5"/>
      <c r="CS4" s="5"/>
      <c r="CT4" s="5"/>
      <c r="CU4" s="5"/>
      <c r="CV4" s="5"/>
      <c r="CW4" s="5"/>
      <c r="CX4" s="5"/>
      <c r="CY4" s="5"/>
      <c r="CZ4" s="5"/>
      <c r="DA4" s="5"/>
      <c r="DB4" s="5"/>
      <c r="DC4" s="5"/>
      <c r="DD4" s="5"/>
      <c r="DE4" s="5"/>
      <c r="DF4" s="5"/>
      <c r="DG4" s="5"/>
      <c r="DH4" s="5"/>
      <c r="DI4" s="5"/>
      <c r="DJ4" s="5"/>
      <c r="DK4" s="5"/>
      <c r="DL4" s="5"/>
      <c r="DM4" s="5"/>
      <c r="DN4" s="5"/>
      <c r="DO4" s="5"/>
      <c r="DP4" s="5"/>
      <c r="DQ4" s="5"/>
      <c r="DR4" s="5"/>
      <c r="DS4" s="5" t="s">
        <v>203</v>
      </c>
      <c r="DT4" s="5"/>
      <c r="DU4" s="5"/>
      <c r="DV4" s="5"/>
      <c r="DW4" s="5"/>
      <c r="DX4" s="5"/>
      <c r="DY4" s="5"/>
      <c r="DZ4" s="5"/>
      <c r="EA4" s="5"/>
      <c r="EB4" s="5"/>
      <c r="EC4" s="5"/>
      <c r="ED4" s="5"/>
      <c r="EE4" s="5"/>
      <c r="EF4" s="5"/>
      <c r="EG4" s="5"/>
      <c r="EH4" s="5"/>
      <c r="EI4" s="5"/>
      <c r="EJ4" s="5"/>
      <c r="EK4" s="5"/>
      <c r="EL4" s="5"/>
      <c r="EM4" s="5"/>
      <c r="EN4" s="5"/>
      <c r="EO4" s="5"/>
      <c r="EP4" s="5"/>
      <c r="EQ4" s="5"/>
      <c r="ER4" s="5"/>
      <c r="ES4" s="5" t="s">
        <v>202</v>
      </c>
      <c r="FU4" s="11" t="s">
        <v>204</v>
      </c>
    </row>
    <row r="5" spans="1:177" s="11" customFormat="1" x14ac:dyDescent="0.25">
      <c r="A5" s="11" t="s">
        <v>173</v>
      </c>
      <c r="B5" s="11" t="s">
        <v>193</v>
      </c>
      <c r="C5" s="11" t="s">
        <v>192</v>
      </c>
      <c r="D5" s="11" t="s">
        <v>774</v>
      </c>
      <c r="E5" s="11" t="s">
        <v>174</v>
      </c>
      <c r="F5" s="22" t="s">
        <v>190</v>
      </c>
      <c r="I5" s="11" t="s">
        <v>766</v>
      </c>
      <c r="J5" s="10">
        <v>4013051019644</v>
      </c>
      <c r="K5" s="11" t="s">
        <v>194</v>
      </c>
      <c r="M5" s="11">
        <v>24</v>
      </c>
      <c r="N5" s="11" t="s">
        <v>175</v>
      </c>
      <c r="O5" s="11" t="s">
        <v>182</v>
      </c>
      <c r="P5" s="11">
        <f t="shared" si="0"/>
        <v>16.487603305785125</v>
      </c>
      <c r="Q5" s="11">
        <v>20</v>
      </c>
      <c r="R5" s="11" t="s">
        <v>195</v>
      </c>
      <c r="S5" s="11" t="s">
        <v>195</v>
      </c>
      <c r="W5" s="9" t="s">
        <v>784</v>
      </c>
      <c r="AA5" s="8">
        <v>0.1</v>
      </c>
      <c r="AB5" s="11" t="s">
        <v>176</v>
      </c>
      <c r="AG5" s="11" t="s">
        <v>195</v>
      </c>
      <c r="AH5" s="11" t="s">
        <v>177</v>
      </c>
      <c r="BX5" s="11" t="s">
        <v>198</v>
      </c>
      <c r="CD5" s="7" t="s">
        <v>200</v>
      </c>
      <c r="CE5" s="6" t="s">
        <v>201</v>
      </c>
      <c r="CF5" s="5"/>
      <c r="CG5" s="5"/>
      <c r="CH5" s="5"/>
      <c r="CI5" s="5"/>
      <c r="CJ5" s="5"/>
      <c r="CK5" s="5"/>
      <c r="CL5" s="5"/>
      <c r="CM5" s="5"/>
      <c r="CN5" s="5"/>
      <c r="CO5" s="5" t="s">
        <v>205</v>
      </c>
      <c r="CP5" s="5"/>
      <c r="CQ5" s="5"/>
      <c r="CR5" s="5"/>
      <c r="CS5" s="5"/>
      <c r="CT5" s="5"/>
      <c r="CU5" s="5"/>
      <c r="CV5" s="5"/>
      <c r="CW5" s="5"/>
      <c r="CX5" s="5"/>
      <c r="CY5" s="5"/>
      <c r="CZ5" s="5"/>
      <c r="DA5" s="5"/>
      <c r="DB5" s="5"/>
      <c r="DC5" s="5"/>
      <c r="DD5" s="5"/>
      <c r="DE5" s="5"/>
      <c r="DF5" s="5"/>
      <c r="DG5" s="5"/>
      <c r="DH5" s="5"/>
      <c r="DI5" s="5"/>
      <c r="DJ5" s="5"/>
      <c r="DK5" s="5"/>
      <c r="DL5" s="5"/>
      <c r="DM5" s="5"/>
      <c r="DN5" s="5"/>
      <c r="DO5" s="5"/>
      <c r="DP5" s="5"/>
      <c r="DQ5" s="5"/>
      <c r="DR5" s="5"/>
      <c r="DS5" s="5" t="s">
        <v>203</v>
      </c>
      <c r="DT5" s="5"/>
      <c r="DU5" s="5"/>
      <c r="DV5" s="5"/>
      <c r="DW5" s="5"/>
      <c r="DX5" s="5"/>
      <c r="DY5" s="5"/>
      <c r="DZ5" s="5"/>
      <c r="EA5" s="5"/>
      <c r="EB5" s="5"/>
      <c r="EC5" s="5"/>
      <c r="ED5" s="5"/>
      <c r="EE5" s="5"/>
      <c r="EF5" s="5"/>
      <c r="EG5" s="5"/>
      <c r="EH5" s="5"/>
      <c r="EI5" s="5"/>
      <c r="EJ5" s="5"/>
      <c r="EK5" s="5"/>
      <c r="EL5" s="5"/>
      <c r="EM5" s="5"/>
      <c r="EN5" s="5"/>
      <c r="EO5" s="5"/>
      <c r="EP5" s="5"/>
      <c r="EQ5" s="5"/>
      <c r="ER5" s="5"/>
      <c r="ES5" s="5" t="s">
        <v>202</v>
      </c>
      <c r="FU5" s="11" t="s">
        <v>204</v>
      </c>
    </row>
    <row r="6" spans="1:177" s="11" customFormat="1" x14ac:dyDescent="0.25">
      <c r="A6" s="11" t="s">
        <v>173</v>
      </c>
      <c r="B6" s="11" t="s">
        <v>193</v>
      </c>
      <c r="C6" s="11" t="s">
        <v>192</v>
      </c>
      <c r="D6" s="11" t="s">
        <v>781</v>
      </c>
      <c r="E6" s="11" t="s">
        <v>187</v>
      </c>
      <c r="F6" s="22" t="s">
        <v>191</v>
      </c>
      <c r="I6" s="11" t="s">
        <v>775</v>
      </c>
      <c r="J6" s="10">
        <v>4013051033336</v>
      </c>
      <c r="K6" s="11" t="s">
        <v>194</v>
      </c>
      <c r="M6" s="11">
        <v>24</v>
      </c>
      <c r="N6" s="11" t="s">
        <v>175</v>
      </c>
      <c r="O6" s="11" t="s">
        <v>182</v>
      </c>
      <c r="P6" s="11">
        <f t="shared" si="0"/>
        <v>16.487603305785125</v>
      </c>
      <c r="Q6" s="11">
        <v>20</v>
      </c>
      <c r="R6" s="11" t="s">
        <v>195</v>
      </c>
      <c r="S6" s="11" t="s">
        <v>195</v>
      </c>
      <c r="W6" s="9" t="s">
        <v>784</v>
      </c>
      <c r="AA6" s="8">
        <v>0.1</v>
      </c>
      <c r="AB6" s="11" t="s">
        <v>176</v>
      </c>
      <c r="AG6" s="11" t="s">
        <v>195</v>
      </c>
      <c r="AH6" s="11" t="s">
        <v>177</v>
      </c>
      <c r="BX6" s="11" t="s">
        <v>199</v>
      </c>
      <c r="CD6" s="7" t="s">
        <v>200</v>
      </c>
      <c r="CE6" s="6" t="s">
        <v>201</v>
      </c>
      <c r="CF6" s="5"/>
      <c r="CG6" s="5"/>
      <c r="CH6" s="5"/>
      <c r="CI6" s="5"/>
      <c r="CJ6" s="5"/>
      <c r="CK6" s="5"/>
      <c r="CL6" s="5"/>
      <c r="CM6" s="5"/>
      <c r="CN6" s="5"/>
      <c r="CO6" s="5" t="s">
        <v>205</v>
      </c>
      <c r="CP6" s="5"/>
      <c r="CQ6" s="5"/>
      <c r="CR6" s="5"/>
      <c r="CS6" s="5"/>
      <c r="CT6" s="5"/>
      <c r="CU6" s="5"/>
      <c r="CV6" s="5"/>
      <c r="CW6" s="5"/>
      <c r="CX6" s="5"/>
      <c r="CY6" s="5"/>
      <c r="CZ6" s="5"/>
      <c r="DA6" s="5"/>
      <c r="DB6" s="5"/>
      <c r="DC6" s="5"/>
      <c r="DD6" s="5"/>
      <c r="DE6" s="5"/>
      <c r="DF6" s="5"/>
      <c r="DG6" s="5"/>
      <c r="DH6" s="5"/>
      <c r="DI6" s="5"/>
      <c r="DJ6" s="5"/>
      <c r="DK6" s="5"/>
      <c r="DL6" s="5"/>
      <c r="DM6" s="5"/>
      <c r="DN6" s="5"/>
      <c r="DO6" s="5"/>
      <c r="DP6" s="5"/>
      <c r="DQ6" s="5"/>
      <c r="DR6" s="5"/>
      <c r="DS6" s="5" t="s">
        <v>203</v>
      </c>
      <c r="DT6" s="5"/>
      <c r="DU6" s="5"/>
      <c r="DV6" s="5"/>
      <c r="DW6" s="5"/>
      <c r="DX6" s="5"/>
      <c r="DY6" s="5"/>
      <c r="DZ6" s="5"/>
      <c r="EA6" s="5"/>
      <c r="EB6" s="5"/>
      <c r="EC6" s="5"/>
      <c r="ED6" s="5"/>
      <c r="EE6" s="5"/>
      <c r="EF6" s="5"/>
      <c r="EG6" s="5"/>
      <c r="EH6" s="5"/>
      <c r="EI6" s="5"/>
      <c r="EJ6" s="5"/>
      <c r="EK6" s="5"/>
      <c r="EL6" s="5"/>
      <c r="EM6" s="5"/>
      <c r="EN6" s="5"/>
      <c r="EO6" s="5"/>
      <c r="EP6" s="5"/>
      <c r="EQ6" s="5"/>
      <c r="ER6" s="5"/>
      <c r="ES6" s="5" t="s">
        <v>202</v>
      </c>
      <c r="FU6" s="11" t="s">
        <v>204</v>
      </c>
    </row>
    <row r="7" spans="1:177" s="11" customFormat="1" x14ac:dyDescent="0.25">
      <c r="A7" s="11" t="s">
        <v>173</v>
      </c>
      <c r="B7" s="11" t="s">
        <v>193</v>
      </c>
      <c r="C7" s="11" t="s">
        <v>192</v>
      </c>
      <c r="D7" s="11" t="s">
        <v>206</v>
      </c>
      <c r="E7" s="11" t="s">
        <v>207</v>
      </c>
      <c r="F7" s="24" t="s">
        <v>208</v>
      </c>
      <c r="J7" s="3">
        <v>4013051045377</v>
      </c>
      <c r="K7" s="11" t="s">
        <v>194</v>
      </c>
      <c r="M7" s="11">
        <v>24</v>
      </c>
      <c r="N7" s="11" t="s">
        <v>175</v>
      </c>
      <c r="O7" s="11" t="s">
        <v>182</v>
      </c>
      <c r="P7" s="11">
        <f>69.95/1.21</f>
        <v>57.809917355371908</v>
      </c>
      <c r="Q7" s="11">
        <v>20</v>
      </c>
      <c r="R7" s="11" t="s">
        <v>195</v>
      </c>
      <c r="S7" s="11" t="s">
        <v>195</v>
      </c>
      <c r="W7" s="9" t="s">
        <v>209</v>
      </c>
      <c r="AA7" s="8">
        <v>0.64</v>
      </c>
      <c r="AB7" s="11" t="s">
        <v>176</v>
      </c>
      <c r="AG7" s="11" t="s">
        <v>195</v>
      </c>
      <c r="AH7" s="11" t="s">
        <v>177</v>
      </c>
      <c r="BX7" s="11" t="s">
        <v>210</v>
      </c>
      <c r="CD7" s="4" t="s">
        <v>211</v>
      </c>
      <c r="CE7" s="5" t="s">
        <v>212</v>
      </c>
      <c r="CF7" s="5"/>
      <c r="CG7" s="5"/>
      <c r="CH7" s="5"/>
      <c r="CI7" s="5"/>
      <c r="CJ7" s="5"/>
      <c r="CK7" s="5"/>
      <c r="CL7" s="5"/>
      <c r="CM7" s="5"/>
      <c r="CN7" s="5"/>
      <c r="CO7" s="5" t="s">
        <v>213</v>
      </c>
      <c r="CP7" s="5"/>
      <c r="CQ7" s="5"/>
      <c r="CR7" s="5"/>
      <c r="CS7" s="5"/>
      <c r="CT7" s="5"/>
      <c r="CU7" s="5"/>
      <c r="CV7" s="5"/>
      <c r="CW7" s="5"/>
      <c r="CX7" s="5"/>
      <c r="CY7" s="5"/>
      <c r="CZ7" s="5"/>
      <c r="DA7" s="5"/>
      <c r="DB7" s="5"/>
      <c r="DC7" s="5"/>
      <c r="DD7" s="5"/>
      <c r="DE7" s="5"/>
      <c r="DF7" s="5"/>
      <c r="DG7" s="5"/>
      <c r="DH7" s="5"/>
      <c r="DI7" s="5"/>
      <c r="DJ7" s="5"/>
      <c r="DK7" s="5"/>
      <c r="DL7" s="5"/>
      <c r="DM7" s="5"/>
      <c r="DN7" s="5"/>
      <c r="DO7" s="5"/>
      <c r="DP7" s="5"/>
      <c r="DQ7" s="5"/>
      <c r="DR7" s="5"/>
      <c r="DS7" s="5" t="s">
        <v>214</v>
      </c>
      <c r="DT7" s="5"/>
      <c r="DU7" s="5"/>
      <c r="DV7" s="5"/>
      <c r="DW7" s="5"/>
      <c r="DX7" s="5"/>
      <c r="DY7" s="5"/>
      <c r="DZ7" s="5"/>
      <c r="EA7" s="5"/>
      <c r="EB7" s="5"/>
      <c r="EC7" s="5"/>
      <c r="ED7" s="5"/>
      <c r="EE7" s="5"/>
      <c r="EF7" s="5"/>
      <c r="EG7" s="5"/>
      <c r="EH7" s="5"/>
      <c r="EI7" s="5"/>
      <c r="EJ7" s="5"/>
      <c r="EK7" s="5"/>
      <c r="EL7" s="5"/>
      <c r="EM7" s="5"/>
      <c r="EN7" s="5"/>
      <c r="EO7" s="5"/>
      <c r="EP7" s="5"/>
      <c r="EQ7" s="5"/>
      <c r="ER7" s="5"/>
      <c r="ES7" s="5" t="s">
        <v>212</v>
      </c>
      <c r="FU7" s="11" t="s">
        <v>204</v>
      </c>
    </row>
    <row r="8" spans="1:177" s="11" customFormat="1" x14ac:dyDescent="0.25">
      <c r="A8" s="11" t="s">
        <v>173</v>
      </c>
      <c r="B8" s="11" t="s">
        <v>193</v>
      </c>
      <c r="C8" s="11" t="s">
        <v>217</v>
      </c>
      <c r="D8" s="11" t="s">
        <v>743</v>
      </c>
      <c r="E8" s="11" t="s">
        <v>215</v>
      </c>
      <c r="F8" s="22" t="s">
        <v>216</v>
      </c>
      <c r="J8" s="3">
        <v>4013051043335</v>
      </c>
      <c r="K8" s="11" t="s">
        <v>194</v>
      </c>
      <c r="M8" s="11">
        <v>24</v>
      </c>
      <c r="N8" s="11" t="s">
        <v>732</v>
      </c>
      <c r="O8" s="11" t="s">
        <v>182</v>
      </c>
      <c r="P8" s="11">
        <f>6.95/1.21</f>
        <v>5.7438016528925626</v>
      </c>
      <c r="Q8" s="11">
        <v>0</v>
      </c>
      <c r="R8" s="11" t="s">
        <v>176</v>
      </c>
      <c r="S8" s="11" t="s">
        <v>195</v>
      </c>
      <c r="W8" s="9" t="s">
        <v>218</v>
      </c>
      <c r="AA8" s="8">
        <v>0.01</v>
      </c>
      <c r="AB8" s="11" t="s">
        <v>176</v>
      </c>
      <c r="AG8" s="11" t="s">
        <v>195</v>
      </c>
      <c r="AH8" s="11" t="s">
        <v>177</v>
      </c>
      <c r="BX8" s="11" t="s">
        <v>243</v>
      </c>
      <c r="CE8" s="5"/>
      <c r="CF8" s="5"/>
      <c r="CG8" s="5"/>
      <c r="CH8" s="5"/>
      <c r="CI8" s="5"/>
      <c r="CJ8" s="5"/>
      <c r="CK8" s="5"/>
      <c r="CL8" s="5"/>
      <c r="CM8" s="5"/>
      <c r="CN8" s="5"/>
      <c r="CO8" s="5"/>
      <c r="CP8" s="5"/>
      <c r="CQ8" s="5"/>
      <c r="CR8" s="5"/>
      <c r="CS8" s="5"/>
      <c r="CT8" s="5"/>
      <c r="CU8" s="5"/>
      <c r="CV8" s="5"/>
      <c r="CW8" s="5"/>
      <c r="CX8" s="5"/>
      <c r="CY8" s="5"/>
      <c r="CZ8" s="5"/>
      <c r="DA8" s="5"/>
      <c r="DB8" s="5"/>
      <c r="DC8" s="5"/>
      <c r="DD8" s="5"/>
      <c r="DE8" s="5"/>
      <c r="DF8" s="5"/>
      <c r="DG8" s="5"/>
      <c r="DH8" s="5"/>
      <c r="DI8" s="5"/>
      <c r="DJ8" s="5"/>
      <c r="DK8" s="5"/>
      <c r="DL8" s="5"/>
      <c r="DM8" s="5"/>
      <c r="DN8" s="5"/>
      <c r="DO8" s="5"/>
      <c r="DP8" s="5"/>
      <c r="DQ8" s="5"/>
      <c r="DR8" s="5"/>
      <c r="DS8" s="5"/>
      <c r="DT8" s="5"/>
      <c r="DU8" s="5"/>
      <c r="DV8" s="5"/>
      <c r="DW8" s="5"/>
      <c r="DX8" s="5"/>
      <c r="DY8" s="5"/>
      <c r="DZ8" s="5"/>
      <c r="EA8" s="5"/>
      <c r="EB8" s="5"/>
      <c r="EC8" s="5"/>
      <c r="ED8" s="5"/>
      <c r="EE8" s="5"/>
      <c r="EF8" s="5"/>
      <c r="EG8" s="5"/>
      <c r="EH8" s="5"/>
      <c r="EI8" s="5"/>
      <c r="EJ8" s="5"/>
      <c r="EK8" s="5"/>
      <c r="EL8" s="5"/>
      <c r="EM8" s="5"/>
      <c r="EN8" s="5"/>
      <c r="EO8" s="5"/>
      <c r="EP8" s="5"/>
      <c r="EQ8" s="5"/>
      <c r="ER8" s="5"/>
      <c r="ES8" s="5"/>
      <c r="FU8" s="11" t="s">
        <v>219</v>
      </c>
    </row>
    <row r="9" spans="1:177" s="11" customFormat="1" x14ac:dyDescent="0.25">
      <c r="A9" s="11" t="s">
        <v>173</v>
      </c>
      <c r="B9" s="11" t="s">
        <v>193</v>
      </c>
      <c r="C9" s="11" t="s">
        <v>217</v>
      </c>
      <c r="D9" s="11" t="s">
        <v>742</v>
      </c>
      <c r="E9" s="11" t="s">
        <v>220</v>
      </c>
      <c r="F9" s="22" t="s">
        <v>221</v>
      </c>
      <c r="J9" s="3">
        <v>4013051037143</v>
      </c>
      <c r="K9" s="11" t="s">
        <v>194</v>
      </c>
      <c r="M9" s="11">
        <v>24</v>
      </c>
      <c r="N9" s="11" t="s">
        <v>175</v>
      </c>
      <c r="O9" s="11" t="s">
        <v>182</v>
      </c>
      <c r="P9" s="11">
        <f>14.95/1.21</f>
        <v>12.355371900826446</v>
      </c>
      <c r="Q9" s="11">
        <v>0</v>
      </c>
      <c r="R9" s="11" t="s">
        <v>176</v>
      </c>
      <c r="S9" s="11" t="s">
        <v>195</v>
      </c>
      <c r="W9" s="9" t="s">
        <v>222</v>
      </c>
      <c r="AA9" s="8">
        <v>0.05</v>
      </c>
      <c r="AB9" s="11" t="s">
        <v>176</v>
      </c>
      <c r="AG9" s="11" t="s">
        <v>195</v>
      </c>
      <c r="AH9" s="11" t="s">
        <v>177</v>
      </c>
      <c r="BX9" s="11" t="s">
        <v>243</v>
      </c>
      <c r="CE9" s="5"/>
      <c r="CF9" s="5"/>
      <c r="CG9" s="5"/>
      <c r="CH9" s="5"/>
      <c r="CI9" s="5"/>
      <c r="CJ9" s="5"/>
      <c r="CK9" s="5"/>
      <c r="CL9" s="5"/>
      <c r="CM9" s="5"/>
      <c r="CN9" s="5"/>
      <c r="CO9" s="5"/>
      <c r="CP9" s="5"/>
      <c r="CQ9" s="5"/>
      <c r="CR9" s="5"/>
      <c r="CS9" s="5"/>
      <c r="CT9" s="5"/>
      <c r="CU9" s="5"/>
      <c r="CV9" s="5"/>
      <c r="CW9" s="5"/>
      <c r="CX9" s="5"/>
      <c r="CY9" s="5"/>
      <c r="CZ9" s="5"/>
      <c r="DA9" s="5"/>
      <c r="DB9" s="5"/>
      <c r="DC9" s="5"/>
      <c r="DD9" s="5"/>
      <c r="DE9" s="5"/>
      <c r="DF9" s="5"/>
      <c r="DG9" s="5"/>
      <c r="DH9" s="5"/>
      <c r="DI9" s="5"/>
      <c r="DJ9" s="5"/>
      <c r="DK9" s="5"/>
      <c r="DL9" s="5"/>
      <c r="DM9" s="5"/>
      <c r="DN9" s="5"/>
      <c r="DO9" s="5"/>
      <c r="DP9" s="5"/>
      <c r="DQ9" s="5"/>
      <c r="DR9" s="5"/>
      <c r="DS9" s="5"/>
      <c r="DT9" s="5"/>
      <c r="DU9" s="5"/>
      <c r="DV9" s="5"/>
      <c r="DW9" s="5"/>
      <c r="DX9" s="5"/>
      <c r="DY9" s="5"/>
      <c r="DZ9" s="5"/>
      <c r="EA9" s="5"/>
      <c r="EB9" s="5"/>
      <c r="EC9" s="5"/>
      <c r="ED9" s="5"/>
      <c r="EE9" s="5"/>
      <c r="EF9" s="5"/>
      <c r="EG9" s="5"/>
      <c r="EH9" s="5"/>
      <c r="EI9" s="5"/>
      <c r="EJ9" s="5"/>
      <c r="EK9" s="5"/>
      <c r="EL9" s="5"/>
      <c r="EM9" s="5"/>
      <c r="EN9" s="5"/>
      <c r="EO9" s="5"/>
      <c r="EP9" s="5"/>
      <c r="EQ9" s="5"/>
      <c r="ER9" s="5"/>
      <c r="ES9" s="5"/>
      <c r="FU9" s="11" t="s">
        <v>219</v>
      </c>
    </row>
    <row r="10" spans="1:177" s="11" customFormat="1" x14ac:dyDescent="0.25">
      <c r="A10" s="11" t="s">
        <v>173</v>
      </c>
      <c r="B10" s="11" t="s">
        <v>193</v>
      </c>
      <c r="C10" s="11" t="s">
        <v>217</v>
      </c>
      <c r="D10" s="11" t="s">
        <v>741</v>
      </c>
      <c r="E10" s="11" t="s">
        <v>223</v>
      </c>
      <c r="F10" s="22">
        <v>901</v>
      </c>
      <c r="J10" s="3">
        <v>707398149013</v>
      </c>
      <c r="K10" s="11" t="s">
        <v>224</v>
      </c>
      <c r="M10" s="11">
        <v>24</v>
      </c>
      <c r="N10" s="11" t="s">
        <v>732</v>
      </c>
      <c r="O10" s="11" t="s">
        <v>182</v>
      </c>
      <c r="P10" s="11">
        <f>5.5/1.21</f>
        <v>4.5454545454545459</v>
      </c>
      <c r="Q10" s="11">
        <v>0</v>
      </c>
      <c r="R10" s="11" t="s">
        <v>176</v>
      </c>
      <c r="S10" s="11" t="s">
        <v>195</v>
      </c>
      <c r="W10" s="9" t="s">
        <v>227</v>
      </c>
      <c r="AA10" s="8">
        <v>0.06</v>
      </c>
      <c r="AB10" s="11" t="s">
        <v>176</v>
      </c>
      <c r="AG10" s="11" t="s">
        <v>195</v>
      </c>
      <c r="AH10" s="11" t="s">
        <v>177</v>
      </c>
      <c r="BX10" s="11" t="s">
        <v>243</v>
      </c>
      <c r="CE10" s="5"/>
      <c r="CF10" s="5"/>
      <c r="CG10" s="5"/>
      <c r="CH10" s="5"/>
      <c r="CI10" s="5"/>
      <c r="CJ10" s="5"/>
      <c r="CK10" s="5"/>
      <c r="CL10" s="5"/>
      <c r="CM10" s="5"/>
      <c r="CN10" s="5"/>
      <c r="CO10" s="5"/>
      <c r="CP10" s="5"/>
      <c r="CQ10" s="5"/>
      <c r="CR10" s="5"/>
      <c r="CS10" s="5"/>
      <c r="CT10" s="5"/>
      <c r="CU10" s="5"/>
      <c r="CV10" s="5"/>
      <c r="CW10" s="5"/>
      <c r="CX10" s="5"/>
      <c r="CY10" s="5"/>
      <c r="CZ10" s="5"/>
      <c r="DA10" s="5"/>
      <c r="DB10" s="5"/>
      <c r="DC10" s="5"/>
      <c r="DD10" s="5"/>
      <c r="DE10" s="5"/>
      <c r="DF10" s="5"/>
      <c r="DG10" s="5"/>
      <c r="DH10" s="5"/>
      <c r="DI10" s="5"/>
      <c r="DJ10" s="5"/>
      <c r="DK10" s="5"/>
      <c r="DL10" s="5"/>
      <c r="DM10" s="5"/>
      <c r="DN10" s="5"/>
      <c r="DO10" s="5"/>
      <c r="DP10" s="5"/>
      <c r="DQ10" s="5"/>
      <c r="DR10" s="5"/>
      <c r="DS10" s="5"/>
      <c r="DT10" s="5"/>
      <c r="DU10" s="5"/>
      <c r="DV10" s="5"/>
      <c r="DW10" s="5"/>
      <c r="DX10" s="5"/>
      <c r="DY10" s="5"/>
      <c r="DZ10" s="5"/>
      <c r="EA10" s="5"/>
      <c r="EB10" s="5"/>
      <c r="EC10" s="5"/>
      <c r="ED10" s="5"/>
      <c r="EE10" s="5"/>
      <c r="EF10" s="5"/>
      <c r="EG10" s="5"/>
      <c r="EH10" s="5"/>
      <c r="EI10" s="5"/>
      <c r="EJ10" s="5"/>
      <c r="EK10" s="5"/>
      <c r="EL10" s="5"/>
      <c r="EM10" s="5"/>
      <c r="EN10" s="5"/>
      <c r="EO10" s="5"/>
      <c r="EP10" s="5"/>
      <c r="EQ10" s="5"/>
      <c r="ER10" s="5"/>
      <c r="ES10" s="5"/>
      <c r="FU10" s="11" t="s">
        <v>219</v>
      </c>
    </row>
    <row r="11" spans="1:177" s="11" customFormat="1" x14ac:dyDescent="0.25">
      <c r="A11" s="11" t="s">
        <v>173</v>
      </c>
      <c r="B11" s="11" t="s">
        <v>193</v>
      </c>
      <c r="C11" s="11" t="s">
        <v>217</v>
      </c>
      <c r="D11" s="11" t="s">
        <v>740</v>
      </c>
      <c r="E11" s="11" t="s">
        <v>225</v>
      </c>
      <c r="F11" s="22">
        <v>900</v>
      </c>
      <c r="J11" s="3">
        <v>707398129008</v>
      </c>
      <c r="K11" s="11" t="s">
        <v>224</v>
      </c>
      <c r="M11" s="11">
        <v>24</v>
      </c>
      <c r="N11" s="11" t="s">
        <v>732</v>
      </c>
      <c r="O11" s="11" t="s">
        <v>182</v>
      </c>
      <c r="P11" s="11">
        <f>5.5/1.21</f>
        <v>4.5454545454545459</v>
      </c>
      <c r="Q11" s="11">
        <v>0</v>
      </c>
      <c r="R11" s="11" t="s">
        <v>176</v>
      </c>
      <c r="S11" s="11" t="s">
        <v>195</v>
      </c>
      <c r="W11" s="9" t="s">
        <v>226</v>
      </c>
      <c r="AA11" s="8">
        <v>0.06</v>
      </c>
      <c r="AB11" s="11" t="s">
        <v>176</v>
      </c>
      <c r="AG11" s="11" t="s">
        <v>195</v>
      </c>
      <c r="AH11" s="11" t="s">
        <v>177</v>
      </c>
      <c r="CE11" s="5"/>
      <c r="CF11" s="5"/>
      <c r="CG11" s="5"/>
      <c r="CH11" s="5"/>
      <c r="CI11" s="5"/>
      <c r="CJ11" s="5"/>
      <c r="CK11" s="5"/>
      <c r="CL11" s="5"/>
      <c r="CM11" s="5"/>
      <c r="CN11" s="5"/>
      <c r="CO11" s="5"/>
      <c r="CP11" s="5"/>
      <c r="CQ11" s="5"/>
      <c r="CR11" s="5"/>
      <c r="CS11" s="5"/>
      <c r="CT11" s="5"/>
      <c r="CU11" s="5"/>
      <c r="CV11" s="5"/>
      <c r="CW11" s="5"/>
      <c r="CX11" s="5"/>
      <c r="CY11" s="5"/>
      <c r="CZ11" s="5"/>
      <c r="DA11" s="5"/>
      <c r="DB11" s="5"/>
      <c r="DC11" s="5"/>
      <c r="DD11" s="5"/>
      <c r="DE11" s="5"/>
      <c r="DF11" s="5"/>
      <c r="DG11" s="5"/>
      <c r="DH11" s="5"/>
      <c r="DI11" s="5"/>
      <c r="DJ11" s="5"/>
      <c r="DK11" s="5"/>
      <c r="DL11" s="5"/>
      <c r="DM11" s="5"/>
      <c r="DN11" s="5"/>
      <c r="DO11" s="5"/>
      <c r="DP11" s="5"/>
      <c r="DQ11" s="5"/>
      <c r="DR11" s="5"/>
      <c r="DS11" s="5"/>
      <c r="DT11" s="5"/>
      <c r="DU11" s="5"/>
      <c r="DV11" s="5"/>
      <c r="DW11" s="5"/>
      <c r="DX11" s="5"/>
      <c r="DY11" s="5"/>
      <c r="DZ11" s="5"/>
      <c r="EA11" s="5"/>
      <c r="EB11" s="5"/>
      <c r="EC11" s="5"/>
      <c r="ED11" s="5"/>
      <c r="EE11" s="5"/>
      <c r="EF11" s="5"/>
      <c r="EG11" s="5"/>
      <c r="EH11" s="5"/>
      <c r="EI11" s="5"/>
      <c r="EJ11" s="5"/>
      <c r="EK11" s="5"/>
      <c r="EL11" s="5"/>
      <c r="EM11" s="5"/>
      <c r="EN11" s="5"/>
      <c r="EO11" s="5"/>
      <c r="EP11" s="5"/>
      <c r="EQ11" s="5"/>
      <c r="ER11" s="5"/>
      <c r="ES11" s="5"/>
      <c r="FU11" s="11" t="s">
        <v>219</v>
      </c>
    </row>
    <row r="12" spans="1:177" s="11" customFormat="1" x14ac:dyDescent="0.25">
      <c r="A12" s="11" t="s">
        <v>173</v>
      </c>
      <c r="B12" s="11" t="s">
        <v>193</v>
      </c>
      <c r="C12" s="11" t="s">
        <v>217</v>
      </c>
      <c r="D12" s="11" t="s">
        <v>228</v>
      </c>
      <c r="E12" s="11" t="s">
        <v>229</v>
      </c>
      <c r="F12" s="22">
        <v>919</v>
      </c>
      <c r="J12" s="3">
        <v>7073981191916</v>
      </c>
      <c r="K12" s="11" t="s">
        <v>224</v>
      </c>
      <c r="M12" s="11">
        <v>24</v>
      </c>
      <c r="N12" s="11" t="s">
        <v>175</v>
      </c>
      <c r="O12" s="11" t="s">
        <v>182</v>
      </c>
      <c r="P12" s="11">
        <f>39.95/1.21</f>
        <v>33.016528925619838</v>
      </c>
      <c r="Q12" s="11">
        <v>0</v>
      </c>
      <c r="R12" s="11" t="s">
        <v>176</v>
      </c>
      <c r="S12" s="11" t="s">
        <v>195</v>
      </c>
      <c r="W12" s="9" t="s">
        <v>230</v>
      </c>
      <c r="AA12" s="8">
        <v>0.02</v>
      </c>
      <c r="AB12" s="11" t="s">
        <v>176</v>
      </c>
      <c r="AG12" s="11" t="s">
        <v>195</v>
      </c>
      <c r="AH12" s="11" t="s">
        <v>177</v>
      </c>
      <c r="CE12" s="5"/>
      <c r="CF12" s="5"/>
      <c r="CG12" s="5"/>
      <c r="CH12" s="5"/>
      <c r="CI12" s="5"/>
      <c r="CJ12" s="5"/>
      <c r="CK12" s="5"/>
      <c r="CL12" s="5"/>
      <c r="CM12" s="5"/>
      <c r="CN12" s="5"/>
      <c r="CO12" s="5"/>
      <c r="CP12" s="5"/>
      <c r="CQ12" s="5"/>
      <c r="CR12" s="5"/>
      <c r="CS12" s="5"/>
      <c r="CT12" s="5"/>
      <c r="CU12" s="5"/>
      <c r="CV12" s="5"/>
      <c r="CW12" s="5"/>
      <c r="CX12" s="5"/>
      <c r="CY12" s="5"/>
      <c r="CZ12" s="5"/>
      <c r="DA12" s="5"/>
      <c r="DB12" s="5"/>
      <c r="DC12" s="5"/>
      <c r="DD12" s="5"/>
      <c r="DE12" s="5"/>
      <c r="DF12" s="5"/>
      <c r="DG12" s="5"/>
      <c r="DH12" s="5"/>
      <c r="DI12" s="5"/>
      <c r="DJ12" s="5"/>
      <c r="DK12" s="5"/>
      <c r="DL12" s="5"/>
      <c r="DM12" s="5"/>
      <c r="DN12" s="5"/>
      <c r="DO12" s="5"/>
      <c r="DP12" s="5"/>
      <c r="DQ12" s="5"/>
      <c r="DR12" s="5"/>
      <c r="DS12" s="5"/>
      <c r="DT12" s="5"/>
      <c r="DU12" s="5"/>
      <c r="DV12" s="5"/>
      <c r="DW12" s="5"/>
      <c r="DX12" s="5"/>
      <c r="DY12" s="5"/>
      <c r="DZ12" s="5"/>
      <c r="EA12" s="5"/>
      <c r="EB12" s="5"/>
      <c r="EC12" s="5"/>
      <c r="ED12" s="5"/>
      <c r="EE12" s="5"/>
      <c r="EF12" s="5"/>
      <c r="EG12" s="5"/>
      <c r="EH12" s="5"/>
      <c r="EI12" s="5"/>
      <c r="EJ12" s="5"/>
      <c r="EK12" s="5"/>
      <c r="EL12" s="5"/>
      <c r="EM12" s="5"/>
      <c r="EN12" s="5"/>
      <c r="EO12" s="5"/>
      <c r="EP12" s="5"/>
      <c r="EQ12" s="5"/>
      <c r="ER12" s="5"/>
      <c r="ES12" s="5"/>
      <c r="FU12" s="11" t="s">
        <v>219</v>
      </c>
    </row>
    <row r="13" spans="1:177" s="11" customFormat="1" x14ac:dyDescent="0.25">
      <c r="A13" s="11" t="s">
        <v>173</v>
      </c>
      <c r="B13" s="11" t="s">
        <v>193</v>
      </c>
      <c r="C13" s="11" t="s">
        <v>217</v>
      </c>
      <c r="D13" s="11" t="s">
        <v>739</v>
      </c>
      <c r="E13" s="11" t="s">
        <v>231</v>
      </c>
      <c r="F13" s="22" t="s">
        <v>232</v>
      </c>
      <c r="J13" s="3">
        <v>4013051030298</v>
      </c>
      <c r="K13" s="11" t="s">
        <v>194</v>
      </c>
      <c r="M13" s="11">
        <v>24</v>
      </c>
      <c r="N13" s="11" t="s">
        <v>175</v>
      </c>
      <c r="O13" s="11" t="s">
        <v>182</v>
      </c>
      <c r="P13" s="11">
        <f>15.95/1.21</f>
        <v>13.181818181818182</v>
      </c>
      <c r="Q13" s="11">
        <v>0</v>
      </c>
      <c r="R13" s="11" t="s">
        <v>176</v>
      </c>
      <c r="S13" s="11" t="s">
        <v>195</v>
      </c>
      <c r="W13" s="20" t="s">
        <v>233</v>
      </c>
      <c r="AA13" s="8">
        <v>7.0000000000000007E-2</v>
      </c>
      <c r="AB13" s="11" t="s">
        <v>176</v>
      </c>
      <c r="AG13" s="11" t="s">
        <v>195</v>
      </c>
      <c r="AH13" s="11" t="s">
        <v>177</v>
      </c>
      <c r="CE13" s="5"/>
      <c r="CF13" s="5"/>
      <c r="CG13" s="5"/>
      <c r="CH13" s="5"/>
      <c r="CI13" s="5"/>
      <c r="CJ13" s="5"/>
      <c r="CK13" s="5"/>
      <c r="CL13" s="5"/>
      <c r="CM13" s="5"/>
      <c r="CN13" s="5"/>
      <c r="CO13" s="5"/>
      <c r="CP13" s="5"/>
      <c r="CQ13" s="5"/>
      <c r="CR13" s="5"/>
      <c r="CS13" s="5"/>
      <c r="CT13" s="5"/>
      <c r="CU13" s="5"/>
      <c r="CV13" s="5"/>
      <c r="CW13" s="5"/>
      <c r="CX13" s="5"/>
      <c r="CY13" s="5"/>
      <c r="CZ13" s="5"/>
      <c r="DA13" s="5"/>
      <c r="DB13" s="5"/>
      <c r="DC13" s="5"/>
      <c r="DD13" s="5"/>
      <c r="DE13" s="5"/>
      <c r="DF13" s="5"/>
      <c r="DG13" s="5"/>
      <c r="DH13" s="5"/>
      <c r="DI13" s="5"/>
      <c r="DJ13" s="5"/>
      <c r="DK13" s="5"/>
      <c r="DL13" s="5"/>
      <c r="DM13" s="5"/>
      <c r="DN13" s="5"/>
      <c r="DO13" s="5"/>
      <c r="DP13" s="5"/>
      <c r="DQ13" s="5"/>
      <c r="DR13" s="5"/>
      <c r="DS13" s="5"/>
      <c r="DT13" s="5"/>
      <c r="DU13" s="5"/>
      <c r="DV13" s="5"/>
      <c r="DW13" s="5"/>
      <c r="DX13" s="5"/>
      <c r="DY13" s="5"/>
      <c r="DZ13" s="5"/>
      <c r="EA13" s="5"/>
      <c r="EB13" s="5"/>
      <c r="EC13" s="5"/>
      <c r="ED13" s="5"/>
      <c r="EE13" s="5"/>
      <c r="EF13" s="5"/>
      <c r="EG13" s="5"/>
      <c r="EH13" s="5"/>
      <c r="EI13" s="5"/>
      <c r="EJ13" s="5"/>
      <c r="EK13" s="5"/>
      <c r="EL13" s="5"/>
      <c r="EM13" s="5"/>
      <c r="EN13" s="5"/>
      <c r="EO13" s="5"/>
      <c r="EP13" s="5"/>
      <c r="EQ13" s="5"/>
      <c r="ER13" s="5"/>
      <c r="ES13" s="5"/>
      <c r="FU13" s="11" t="s">
        <v>219</v>
      </c>
    </row>
    <row r="14" spans="1:177" s="11" customFormat="1" x14ac:dyDescent="0.25">
      <c r="A14" s="11" t="s">
        <v>173</v>
      </c>
      <c r="B14" s="11" t="s">
        <v>193</v>
      </c>
      <c r="C14" s="11" t="s">
        <v>217</v>
      </c>
      <c r="D14" s="11" t="s">
        <v>236</v>
      </c>
      <c r="E14" s="11" t="s">
        <v>235</v>
      </c>
      <c r="F14" s="22" t="s">
        <v>234</v>
      </c>
      <c r="J14" s="3">
        <v>4013051006033</v>
      </c>
      <c r="K14" s="11" t="s">
        <v>194</v>
      </c>
      <c r="M14" s="11">
        <v>24</v>
      </c>
      <c r="N14" s="11" t="s">
        <v>175</v>
      </c>
      <c r="O14" s="11" t="s">
        <v>182</v>
      </c>
      <c r="P14" s="11">
        <f>2.95/1.21</f>
        <v>2.4380165289256199</v>
      </c>
      <c r="Q14" s="11">
        <v>20</v>
      </c>
      <c r="R14" s="11" t="s">
        <v>195</v>
      </c>
      <c r="S14" s="11" t="s">
        <v>195</v>
      </c>
      <c r="W14" s="9" t="s">
        <v>237</v>
      </c>
      <c r="AA14" s="8">
        <v>0.04</v>
      </c>
      <c r="AB14" s="11" t="s">
        <v>176</v>
      </c>
      <c r="AG14" s="11" t="s">
        <v>195</v>
      </c>
      <c r="AH14" s="11" t="s">
        <v>177</v>
      </c>
      <c r="BX14" s="11" t="s">
        <v>238</v>
      </c>
      <c r="CE14" s="5"/>
      <c r="CF14" s="5"/>
      <c r="CG14" s="5"/>
      <c r="CH14" s="5"/>
      <c r="CI14" s="5"/>
      <c r="CJ14" s="5"/>
      <c r="CK14" s="5"/>
      <c r="CL14" s="5"/>
      <c r="CM14" s="5"/>
      <c r="CN14" s="5"/>
      <c r="CO14" s="5"/>
      <c r="CP14" s="5"/>
      <c r="CQ14" s="5"/>
      <c r="CR14" s="5"/>
      <c r="CS14" s="5"/>
      <c r="CT14" s="5"/>
      <c r="CU14" s="5"/>
      <c r="CV14" s="5"/>
      <c r="CW14" s="5"/>
      <c r="CX14" s="5"/>
      <c r="CY14" s="5"/>
      <c r="CZ14" s="5"/>
      <c r="DA14" s="5"/>
      <c r="DB14" s="5"/>
      <c r="DC14" s="5"/>
      <c r="DD14" s="5"/>
      <c r="DE14" s="5"/>
      <c r="DF14" s="5"/>
      <c r="DG14" s="5"/>
      <c r="DH14" s="5"/>
      <c r="DI14" s="5"/>
      <c r="DJ14" s="5"/>
      <c r="DK14" s="5"/>
      <c r="DL14" s="5"/>
      <c r="DM14" s="5"/>
      <c r="DN14" s="5"/>
      <c r="DO14" s="5"/>
      <c r="DP14" s="5"/>
      <c r="DQ14" s="5"/>
      <c r="DR14" s="5"/>
      <c r="DS14" s="5"/>
      <c r="DT14" s="5"/>
      <c r="DU14" s="5"/>
      <c r="DV14" s="5"/>
      <c r="DW14" s="5"/>
      <c r="DX14" s="5"/>
      <c r="DY14" s="5"/>
      <c r="DZ14" s="5"/>
      <c r="EA14" s="5"/>
      <c r="EB14" s="5"/>
      <c r="EC14" s="5"/>
      <c r="ED14" s="5"/>
      <c r="EE14" s="5"/>
      <c r="EF14" s="5"/>
      <c r="EG14" s="5"/>
      <c r="EH14" s="5"/>
      <c r="EI14" s="5"/>
      <c r="EJ14" s="5"/>
      <c r="EK14" s="5"/>
      <c r="EL14" s="5"/>
      <c r="EM14" s="5"/>
      <c r="EN14" s="5"/>
      <c r="EO14" s="5"/>
      <c r="EP14" s="5"/>
      <c r="EQ14" s="5"/>
      <c r="ER14" s="5"/>
      <c r="ES14" s="5"/>
      <c r="FU14" s="11" t="s">
        <v>219</v>
      </c>
    </row>
    <row r="15" spans="1:177" s="11" customFormat="1" x14ac:dyDescent="0.25">
      <c r="A15" s="11" t="s">
        <v>173</v>
      </c>
      <c r="B15" s="11" t="s">
        <v>193</v>
      </c>
      <c r="C15" s="11" t="s">
        <v>192</v>
      </c>
      <c r="D15" s="11" t="s">
        <v>858</v>
      </c>
      <c r="E15" s="11" t="s">
        <v>239</v>
      </c>
      <c r="F15" s="22" t="s">
        <v>240</v>
      </c>
      <c r="I15" s="11" t="s">
        <v>845</v>
      </c>
      <c r="J15" s="3">
        <v>4013051005975</v>
      </c>
      <c r="K15" s="11" t="s">
        <v>194</v>
      </c>
      <c r="M15" s="11">
        <v>24</v>
      </c>
      <c r="N15" s="11" t="s">
        <v>175</v>
      </c>
      <c r="O15" s="11" t="s">
        <v>182</v>
      </c>
      <c r="P15" s="11">
        <f>19.9/1.21</f>
        <v>16.446280991735538</v>
      </c>
      <c r="Q15" s="11">
        <v>0</v>
      </c>
      <c r="R15" s="11" t="s">
        <v>176</v>
      </c>
      <c r="S15" s="11" t="s">
        <v>195</v>
      </c>
      <c r="W15" s="20" t="s">
        <v>849</v>
      </c>
      <c r="AA15" s="8">
        <v>0.13</v>
      </c>
      <c r="AB15" s="11" t="s">
        <v>176</v>
      </c>
      <c r="AG15" s="11" t="s">
        <v>195</v>
      </c>
      <c r="AH15" s="11" t="s">
        <v>177</v>
      </c>
      <c r="BX15" s="11" t="s">
        <v>238</v>
      </c>
      <c r="CD15" s="11" t="s">
        <v>244</v>
      </c>
      <c r="CE15" s="5" t="s">
        <v>245</v>
      </c>
      <c r="CF15" s="5"/>
      <c r="CG15" s="5"/>
      <c r="CH15" s="5"/>
      <c r="CI15" s="5"/>
      <c r="CJ15" s="5"/>
      <c r="CK15" s="5"/>
      <c r="CL15" s="5"/>
      <c r="CM15" s="5"/>
      <c r="CN15" s="5"/>
      <c r="CO15" s="5" t="s">
        <v>246</v>
      </c>
      <c r="CP15" s="5"/>
      <c r="CQ15" s="5"/>
      <c r="CR15" s="5"/>
      <c r="CS15" s="5"/>
      <c r="CT15" s="5"/>
      <c r="CU15" s="5"/>
      <c r="CV15" s="5"/>
      <c r="CW15" s="5"/>
      <c r="CX15" s="5"/>
      <c r="CY15" s="5"/>
      <c r="CZ15" s="5"/>
      <c r="DA15" s="5"/>
      <c r="DB15" s="5"/>
      <c r="DC15" s="5"/>
      <c r="DD15" s="5"/>
      <c r="DE15" s="5"/>
      <c r="DF15" s="5"/>
      <c r="DG15" s="5"/>
      <c r="DH15" s="5"/>
      <c r="DI15" s="5"/>
      <c r="DJ15" s="5"/>
      <c r="DK15" s="5"/>
      <c r="DL15" s="5"/>
      <c r="DM15" s="5"/>
      <c r="DN15" s="5"/>
      <c r="DO15" s="5"/>
      <c r="DP15" s="5"/>
      <c r="DQ15" s="5"/>
      <c r="DR15" s="5"/>
      <c r="DS15" s="5" t="s">
        <v>247</v>
      </c>
      <c r="DT15" s="5"/>
      <c r="DU15" s="5"/>
      <c r="DV15" s="5"/>
      <c r="DW15" s="5"/>
      <c r="DX15" s="5"/>
      <c r="DY15" s="5"/>
      <c r="DZ15" s="5"/>
      <c r="EA15" s="5"/>
      <c r="EB15" s="5"/>
      <c r="EC15" s="5"/>
      <c r="ED15" s="5"/>
      <c r="EE15" s="5"/>
      <c r="EF15" s="5"/>
      <c r="EG15" s="5"/>
      <c r="EH15" s="5"/>
      <c r="EI15" s="5"/>
      <c r="EJ15" s="5"/>
      <c r="EK15" s="5"/>
      <c r="EL15" s="5"/>
      <c r="EM15" s="5"/>
      <c r="EN15" s="5"/>
      <c r="EO15" s="5"/>
      <c r="EP15" s="5"/>
      <c r="EQ15" s="5"/>
      <c r="ER15" s="5"/>
      <c r="ES15" s="5" t="s">
        <v>245</v>
      </c>
      <c r="FU15" s="11" t="s">
        <v>855</v>
      </c>
    </row>
    <row r="16" spans="1:177" s="11" customFormat="1" x14ac:dyDescent="0.25">
      <c r="A16" s="11" t="s">
        <v>173</v>
      </c>
      <c r="B16" s="11" t="s">
        <v>193</v>
      </c>
      <c r="C16" s="11" t="s">
        <v>192</v>
      </c>
      <c r="D16" s="11" t="s">
        <v>859</v>
      </c>
      <c r="E16" s="11" t="s">
        <v>241</v>
      </c>
      <c r="F16" s="22" t="s">
        <v>242</v>
      </c>
      <c r="I16" s="11" t="s">
        <v>847</v>
      </c>
      <c r="J16" s="3">
        <v>4013051015431</v>
      </c>
      <c r="K16" s="11" t="s">
        <v>194</v>
      </c>
      <c r="M16" s="11">
        <v>24</v>
      </c>
      <c r="N16" s="11" t="s">
        <v>175</v>
      </c>
      <c r="O16" s="11" t="s">
        <v>182</v>
      </c>
      <c r="P16" s="11">
        <f>19.9/1.21</f>
        <v>16.446280991735538</v>
      </c>
      <c r="Q16" s="11">
        <v>0</v>
      </c>
      <c r="R16" s="11" t="s">
        <v>176</v>
      </c>
      <c r="S16" s="11" t="s">
        <v>195</v>
      </c>
      <c r="W16" s="20" t="s">
        <v>849</v>
      </c>
      <c r="AA16" s="8">
        <v>0.13</v>
      </c>
      <c r="AB16" s="11" t="s">
        <v>176</v>
      </c>
      <c r="AG16" s="11" t="s">
        <v>195</v>
      </c>
      <c r="AH16" s="11" t="s">
        <v>177</v>
      </c>
      <c r="BX16" s="11" t="s">
        <v>199</v>
      </c>
      <c r="CD16" s="11" t="s">
        <v>244</v>
      </c>
      <c r="CE16" s="5" t="s">
        <v>245</v>
      </c>
      <c r="CF16" s="5"/>
      <c r="CG16" s="5"/>
      <c r="CH16" s="5"/>
      <c r="CI16" s="5"/>
      <c r="CJ16" s="5"/>
      <c r="CK16" s="5"/>
      <c r="CL16" s="5"/>
      <c r="CM16" s="5"/>
      <c r="CN16" s="5"/>
      <c r="CO16" s="5" t="s">
        <v>246</v>
      </c>
      <c r="CP16" s="5"/>
      <c r="CQ16" s="5"/>
      <c r="CR16" s="5"/>
      <c r="CS16" s="5"/>
      <c r="CT16" s="5"/>
      <c r="CU16" s="5"/>
      <c r="CV16" s="5"/>
      <c r="CW16" s="5"/>
      <c r="CX16" s="5"/>
      <c r="CY16" s="5"/>
      <c r="CZ16" s="5"/>
      <c r="DA16" s="5"/>
      <c r="DB16" s="5"/>
      <c r="DC16" s="5"/>
      <c r="DD16" s="5"/>
      <c r="DE16" s="5"/>
      <c r="DF16" s="5"/>
      <c r="DG16" s="5"/>
      <c r="DH16" s="5"/>
      <c r="DI16" s="5"/>
      <c r="DJ16" s="5"/>
      <c r="DK16" s="5"/>
      <c r="DL16" s="5"/>
      <c r="DM16" s="5"/>
      <c r="DN16" s="5"/>
      <c r="DO16" s="5"/>
      <c r="DP16" s="5"/>
      <c r="DQ16" s="5"/>
      <c r="DR16" s="5"/>
      <c r="DS16" s="5" t="s">
        <v>247</v>
      </c>
      <c r="DT16" s="5"/>
      <c r="DU16" s="5"/>
      <c r="DV16" s="5"/>
      <c r="DW16" s="5"/>
      <c r="DX16" s="5"/>
      <c r="DY16" s="5"/>
      <c r="DZ16" s="5"/>
      <c r="EA16" s="5"/>
      <c r="EB16" s="5"/>
      <c r="EC16" s="5"/>
      <c r="ED16" s="5"/>
      <c r="EE16" s="5"/>
      <c r="EF16" s="5"/>
      <c r="EG16" s="5"/>
      <c r="EH16" s="5"/>
      <c r="EI16" s="5"/>
      <c r="EJ16" s="5"/>
      <c r="EK16" s="5"/>
      <c r="EL16" s="5"/>
      <c r="EM16" s="5"/>
      <c r="EN16" s="5"/>
      <c r="EO16" s="5"/>
      <c r="EP16" s="5"/>
      <c r="EQ16" s="5"/>
      <c r="ER16" s="5"/>
      <c r="ES16" s="5" t="s">
        <v>245</v>
      </c>
      <c r="FU16" s="11" t="s">
        <v>855</v>
      </c>
    </row>
    <row r="17" spans="1:177" s="11" customFormat="1" x14ac:dyDescent="0.25">
      <c r="A17" s="11" t="s">
        <v>173</v>
      </c>
      <c r="B17" s="11" t="s">
        <v>193</v>
      </c>
      <c r="C17" s="11" t="s">
        <v>192</v>
      </c>
      <c r="D17" s="11" t="s">
        <v>858</v>
      </c>
      <c r="E17" s="11" t="s">
        <v>248</v>
      </c>
      <c r="F17" s="22" t="s">
        <v>249</v>
      </c>
      <c r="I17" s="11" t="s">
        <v>846</v>
      </c>
      <c r="J17" s="3">
        <v>4013051005999</v>
      </c>
      <c r="K17" s="11" t="s">
        <v>194</v>
      </c>
      <c r="M17" s="11">
        <v>24</v>
      </c>
      <c r="N17" s="11" t="s">
        <v>175</v>
      </c>
      <c r="O17" s="11" t="s">
        <v>182</v>
      </c>
      <c r="P17" s="11">
        <f>26.95/1.21</f>
        <v>22.272727272727273</v>
      </c>
      <c r="Q17" s="11">
        <v>0</v>
      </c>
      <c r="R17" s="11" t="s">
        <v>176</v>
      </c>
      <c r="S17" s="11" t="s">
        <v>195</v>
      </c>
      <c r="W17" s="20" t="s">
        <v>849</v>
      </c>
      <c r="AA17" s="8">
        <v>0.16</v>
      </c>
      <c r="AB17" s="11" t="s">
        <v>176</v>
      </c>
      <c r="AG17" s="11" t="s">
        <v>195</v>
      </c>
      <c r="AH17" s="11" t="s">
        <v>177</v>
      </c>
      <c r="BX17" s="11" t="s">
        <v>238</v>
      </c>
      <c r="CD17" s="11" t="s">
        <v>244</v>
      </c>
      <c r="CE17" s="5" t="s">
        <v>250</v>
      </c>
      <c r="CF17" s="5"/>
      <c r="CG17" s="5"/>
      <c r="CH17" s="5"/>
      <c r="CI17" s="5"/>
      <c r="CJ17" s="5"/>
      <c r="CK17" s="5"/>
      <c r="CL17" s="5"/>
      <c r="CM17" s="5"/>
      <c r="CN17" s="5"/>
      <c r="CO17" s="5" t="s">
        <v>252</v>
      </c>
      <c r="CP17" s="5"/>
      <c r="CQ17" s="5"/>
      <c r="CR17" s="5"/>
      <c r="CS17" s="5"/>
      <c r="CT17" s="5"/>
      <c r="CU17" s="5"/>
      <c r="CV17" s="5"/>
      <c r="CW17" s="5"/>
      <c r="CX17" s="5"/>
      <c r="CY17" s="5"/>
      <c r="CZ17" s="5"/>
      <c r="DA17" s="5"/>
      <c r="DB17" s="5"/>
      <c r="DC17" s="5"/>
      <c r="DD17" s="5"/>
      <c r="DE17" s="5"/>
      <c r="DF17" s="5"/>
      <c r="DG17" s="5"/>
      <c r="DH17" s="5"/>
      <c r="DI17" s="5"/>
      <c r="DJ17" s="5"/>
      <c r="DK17" s="5"/>
      <c r="DL17" s="5"/>
      <c r="DM17" s="5"/>
      <c r="DN17" s="5"/>
      <c r="DO17" s="5"/>
      <c r="DP17" s="5"/>
      <c r="DQ17" s="5"/>
      <c r="DR17" s="5"/>
      <c r="DS17" s="5" t="s">
        <v>251</v>
      </c>
      <c r="DT17" s="5"/>
      <c r="DU17" s="5"/>
      <c r="DV17" s="5"/>
      <c r="DW17" s="5"/>
      <c r="DX17" s="5"/>
      <c r="DY17" s="5"/>
      <c r="DZ17" s="5"/>
      <c r="EA17" s="5"/>
      <c r="EB17" s="5"/>
      <c r="EC17" s="5"/>
      <c r="ED17" s="5"/>
      <c r="EE17" s="5"/>
      <c r="EF17" s="5"/>
      <c r="EG17" s="5"/>
      <c r="EH17" s="5"/>
      <c r="EI17" s="5"/>
      <c r="EJ17" s="5"/>
      <c r="EK17" s="5"/>
      <c r="EL17" s="5"/>
      <c r="EM17" s="5"/>
      <c r="EN17" s="5"/>
      <c r="EO17" s="5"/>
      <c r="EP17" s="5"/>
      <c r="EQ17" s="5"/>
      <c r="ER17" s="5"/>
      <c r="ES17" s="5" t="s">
        <v>250</v>
      </c>
      <c r="FU17" s="11" t="s">
        <v>855</v>
      </c>
    </row>
    <row r="18" spans="1:177" s="11" customFormat="1" x14ac:dyDescent="0.25">
      <c r="A18" s="11" t="s">
        <v>173</v>
      </c>
      <c r="B18" s="11" t="s">
        <v>193</v>
      </c>
      <c r="C18" s="11" t="s">
        <v>192</v>
      </c>
      <c r="D18" s="11" t="s">
        <v>856</v>
      </c>
      <c r="E18" s="11" t="s">
        <v>253</v>
      </c>
      <c r="F18" s="22" t="s">
        <v>254</v>
      </c>
      <c r="I18" s="11" t="s">
        <v>850</v>
      </c>
      <c r="J18" s="3">
        <v>4013051033282</v>
      </c>
      <c r="K18" s="11" t="s">
        <v>194</v>
      </c>
      <c r="M18" s="11">
        <v>24</v>
      </c>
      <c r="N18" s="11" t="s">
        <v>175</v>
      </c>
      <c r="O18" s="11" t="s">
        <v>182</v>
      </c>
      <c r="P18" s="11">
        <f>24.95/1.21</f>
        <v>20.619834710743802</v>
      </c>
      <c r="Q18" s="11">
        <v>0</v>
      </c>
      <c r="R18" s="11" t="s">
        <v>176</v>
      </c>
      <c r="S18" s="11" t="s">
        <v>195</v>
      </c>
      <c r="W18" s="20" t="s">
        <v>854</v>
      </c>
      <c r="AA18" s="8">
        <v>0.26</v>
      </c>
      <c r="AB18" s="11" t="s">
        <v>176</v>
      </c>
      <c r="AG18" s="11" t="s">
        <v>195</v>
      </c>
      <c r="AH18" s="11" t="s">
        <v>177</v>
      </c>
      <c r="BX18" s="11" t="s">
        <v>199</v>
      </c>
      <c r="CD18" s="11" t="s">
        <v>255</v>
      </c>
      <c r="CE18" s="5" t="s">
        <v>256</v>
      </c>
      <c r="CF18" s="5"/>
      <c r="CG18" s="5"/>
      <c r="CH18" s="5"/>
      <c r="CI18" s="5"/>
      <c r="CJ18" s="5"/>
      <c r="CK18" s="5"/>
      <c r="CL18" s="5"/>
      <c r="CM18" s="5"/>
      <c r="CN18" s="5"/>
      <c r="CO18" s="5" t="s">
        <v>252</v>
      </c>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t="s">
        <v>257</v>
      </c>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t="s">
        <v>256</v>
      </c>
      <c r="FU18" s="11" t="s">
        <v>855</v>
      </c>
    </row>
    <row r="19" spans="1:177" s="11" customFormat="1" x14ac:dyDescent="0.25">
      <c r="A19" s="11" t="s">
        <v>173</v>
      </c>
      <c r="B19" s="11" t="s">
        <v>193</v>
      </c>
      <c r="C19" s="11" t="s">
        <v>192</v>
      </c>
      <c r="D19" s="11" t="s">
        <v>857</v>
      </c>
      <c r="E19" s="11" t="s">
        <v>258</v>
      </c>
      <c r="F19" s="22" t="s">
        <v>259</v>
      </c>
      <c r="I19" s="11" t="s">
        <v>852</v>
      </c>
      <c r="J19" s="3">
        <v>4013051006866</v>
      </c>
      <c r="K19" s="11" t="s">
        <v>194</v>
      </c>
      <c r="M19" s="11">
        <v>24</v>
      </c>
      <c r="N19" s="11" t="s">
        <v>175</v>
      </c>
      <c r="O19" s="11" t="s">
        <v>182</v>
      </c>
      <c r="P19" s="11">
        <f>29.95/1.21</f>
        <v>24.75206611570248</v>
      </c>
      <c r="Q19" s="11">
        <v>0</v>
      </c>
      <c r="R19" s="11" t="s">
        <v>176</v>
      </c>
      <c r="S19" s="11" t="s">
        <v>195</v>
      </c>
      <c r="W19" s="20" t="s">
        <v>854</v>
      </c>
      <c r="AA19" s="8">
        <v>0.4</v>
      </c>
      <c r="AB19" s="11" t="s">
        <v>176</v>
      </c>
      <c r="AG19" s="11" t="s">
        <v>195</v>
      </c>
      <c r="AH19" s="11" t="s">
        <v>177</v>
      </c>
      <c r="BX19" s="11" t="s">
        <v>198</v>
      </c>
      <c r="CD19" s="11" t="s">
        <v>255</v>
      </c>
      <c r="CE19" s="5" t="s">
        <v>260</v>
      </c>
      <c r="CF19" s="5"/>
      <c r="CG19" s="5"/>
      <c r="CH19" s="5"/>
      <c r="CI19" s="5"/>
      <c r="CJ19" s="5"/>
      <c r="CK19" s="5"/>
      <c r="CL19" s="5"/>
      <c r="CM19" s="5"/>
      <c r="CN19" s="5"/>
      <c r="CO19" s="5" t="s">
        <v>261</v>
      </c>
      <c r="CP19" s="5"/>
      <c r="CQ19" s="5"/>
      <c r="CR19" s="5"/>
      <c r="CS19" s="5"/>
      <c r="CT19" s="5"/>
      <c r="CU19" s="5"/>
      <c r="CV19" s="5"/>
      <c r="CW19" s="5"/>
      <c r="CX19" s="5"/>
      <c r="CY19" s="5"/>
      <c r="CZ19" s="5"/>
      <c r="DA19" s="5"/>
      <c r="DB19" s="5"/>
      <c r="DC19" s="5"/>
      <c r="DD19" s="5"/>
      <c r="DE19" s="5"/>
      <c r="DF19" s="5"/>
      <c r="DG19" s="5"/>
      <c r="DH19" s="5"/>
      <c r="DI19" s="5"/>
      <c r="DJ19" s="5"/>
      <c r="DK19" s="5"/>
      <c r="DL19" s="5"/>
      <c r="DM19" s="5"/>
      <c r="DN19" s="5"/>
      <c r="DO19" s="5"/>
      <c r="DP19" s="5"/>
      <c r="DQ19" s="5"/>
      <c r="DR19" s="5"/>
      <c r="DS19" s="5" t="s">
        <v>256</v>
      </c>
      <c r="DT19" s="5"/>
      <c r="DU19" s="5"/>
      <c r="DV19" s="5"/>
      <c r="DW19" s="5"/>
      <c r="DX19" s="5"/>
      <c r="DY19" s="5"/>
      <c r="DZ19" s="5"/>
      <c r="EA19" s="5"/>
      <c r="EB19" s="5"/>
      <c r="EC19" s="5"/>
      <c r="ED19" s="5"/>
      <c r="EE19" s="5"/>
      <c r="EF19" s="5"/>
      <c r="EG19" s="5"/>
      <c r="EH19" s="5"/>
      <c r="EI19" s="5"/>
      <c r="EJ19" s="5"/>
      <c r="EK19" s="5"/>
      <c r="EL19" s="5"/>
      <c r="EM19" s="5"/>
      <c r="EN19" s="5"/>
      <c r="EO19" s="5"/>
      <c r="EP19" s="5"/>
      <c r="EQ19" s="5"/>
      <c r="ER19" s="5"/>
      <c r="ES19" s="5" t="s">
        <v>260</v>
      </c>
      <c r="FU19" s="11" t="s">
        <v>855</v>
      </c>
    </row>
    <row r="20" spans="1:177" s="11" customFormat="1" x14ac:dyDescent="0.25">
      <c r="A20" s="11" t="s">
        <v>173</v>
      </c>
      <c r="B20" s="11" t="s">
        <v>193</v>
      </c>
      <c r="C20" s="11" t="s">
        <v>192</v>
      </c>
      <c r="D20" s="11" t="s">
        <v>281</v>
      </c>
      <c r="E20" s="11" t="s">
        <v>262</v>
      </c>
      <c r="F20" s="22" t="s">
        <v>263</v>
      </c>
      <c r="J20" s="3">
        <v>4013051019736</v>
      </c>
      <c r="K20" s="11" t="s">
        <v>194</v>
      </c>
      <c r="M20" s="11">
        <v>24</v>
      </c>
      <c r="N20" s="11" t="s">
        <v>175</v>
      </c>
      <c r="O20" s="11" t="s">
        <v>182</v>
      </c>
      <c r="P20" s="11">
        <f>69.95/1.21</f>
        <v>57.809917355371908</v>
      </c>
      <c r="Q20" s="11">
        <v>0</v>
      </c>
      <c r="R20" s="11" t="s">
        <v>176</v>
      </c>
      <c r="S20" s="11" t="s">
        <v>195</v>
      </c>
      <c r="W20" s="20" t="s">
        <v>264</v>
      </c>
      <c r="AA20" s="8">
        <v>0.75</v>
      </c>
      <c r="AB20" s="11" t="s">
        <v>176</v>
      </c>
      <c r="AG20" s="11" t="s">
        <v>195</v>
      </c>
      <c r="AH20" s="11" t="s">
        <v>177</v>
      </c>
      <c r="BX20" s="11" t="s">
        <v>198</v>
      </c>
      <c r="CD20" s="11" t="s">
        <v>255</v>
      </c>
      <c r="CE20" s="5" t="s">
        <v>265</v>
      </c>
      <c r="CF20" s="5"/>
      <c r="CG20" s="5"/>
      <c r="CH20" s="5"/>
      <c r="CI20" s="5"/>
      <c r="CJ20" s="5"/>
      <c r="CK20" s="5"/>
      <c r="CL20" s="5"/>
      <c r="CM20" s="5"/>
      <c r="CN20" s="5"/>
      <c r="CO20" s="5" t="s">
        <v>266</v>
      </c>
      <c r="CP20" s="5"/>
      <c r="CQ20" s="5"/>
      <c r="CR20" s="5"/>
      <c r="CS20" s="5"/>
      <c r="CT20" s="5"/>
      <c r="CU20" s="5"/>
      <c r="CV20" s="5"/>
      <c r="CW20" s="5"/>
      <c r="CX20" s="5"/>
      <c r="CY20" s="5"/>
      <c r="CZ20" s="5"/>
      <c r="DA20" s="5"/>
      <c r="DB20" s="5"/>
      <c r="DC20" s="5"/>
      <c r="DD20" s="5"/>
      <c r="DE20" s="5"/>
      <c r="DF20" s="5"/>
      <c r="DG20" s="5"/>
      <c r="DH20" s="5"/>
      <c r="DI20" s="5"/>
      <c r="DJ20" s="5"/>
      <c r="DK20" s="5"/>
      <c r="DL20" s="5"/>
      <c r="DM20" s="5"/>
      <c r="DN20" s="5"/>
      <c r="DO20" s="5"/>
      <c r="DP20" s="5"/>
      <c r="DQ20" s="5"/>
      <c r="DR20" s="5"/>
      <c r="DS20" s="5" t="s">
        <v>267</v>
      </c>
      <c r="DT20" s="5"/>
      <c r="DU20" s="5"/>
      <c r="DV20" s="5"/>
      <c r="DW20" s="5"/>
      <c r="DX20" s="5"/>
      <c r="DY20" s="5"/>
      <c r="DZ20" s="5"/>
      <c r="EA20" s="5"/>
      <c r="EB20" s="5"/>
      <c r="EC20" s="5"/>
      <c r="ED20" s="5"/>
      <c r="EE20" s="5"/>
      <c r="EF20" s="5"/>
      <c r="EG20" s="5"/>
      <c r="EH20" s="5"/>
      <c r="EI20" s="5"/>
      <c r="EJ20" s="5"/>
      <c r="EK20" s="5"/>
      <c r="EL20" s="5"/>
      <c r="EM20" s="5"/>
      <c r="EN20" s="5"/>
      <c r="EO20" s="5"/>
      <c r="EP20" s="5"/>
      <c r="EQ20" s="5"/>
      <c r="ER20" s="5"/>
      <c r="ES20" s="5" t="s">
        <v>265</v>
      </c>
      <c r="FU20" s="11" t="s">
        <v>204</v>
      </c>
    </row>
    <row r="21" spans="1:177" s="11" customFormat="1" x14ac:dyDescent="0.25">
      <c r="A21" s="11" t="s">
        <v>173</v>
      </c>
      <c r="B21" s="11" t="s">
        <v>193</v>
      </c>
      <c r="C21" s="11" t="s">
        <v>192</v>
      </c>
      <c r="D21" s="11" t="s">
        <v>280</v>
      </c>
      <c r="E21" s="11" t="s">
        <v>268</v>
      </c>
      <c r="F21" s="22" t="s">
        <v>269</v>
      </c>
      <c r="J21" s="3">
        <v>4013051009430</v>
      </c>
      <c r="K21" s="11" t="s">
        <v>194</v>
      </c>
      <c r="M21" s="11">
        <v>24</v>
      </c>
      <c r="N21" s="11" t="s">
        <v>175</v>
      </c>
      <c r="O21" s="11" t="s">
        <v>182</v>
      </c>
      <c r="P21" s="11">
        <f>22.95/1.21</f>
        <v>18.966942148760332</v>
      </c>
      <c r="Q21" s="11">
        <v>0</v>
      </c>
      <c r="R21" s="11" t="s">
        <v>176</v>
      </c>
      <c r="S21" s="11" t="s">
        <v>195</v>
      </c>
      <c r="W21" s="20" t="s">
        <v>270</v>
      </c>
      <c r="AA21" s="8">
        <v>0.06</v>
      </c>
      <c r="AB21" s="11" t="s">
        <v>176</v>
      </c>
      <c r="AG21" s="11" t="s">
        <v>195</v>
      </c>
      <c r="AH21" s="11" t="s">
        <v>177</v>
      </c>
      <c r="BX21" s="11" t="s">
        <v>238</v>
      </c>
      <c r="CD21" s="11" t="s">
        <v>271</v>
      </c>
      <c r="CE21" s="5" t="s">
        <v>260</v>
      </c>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t="s">
        <v>272</v>
      </c>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t="s">
        <v>260</v>
      </c>
      <c r="FU21" s="11" t="s">
        <v>204</v>
      </c>
    </row>
    <row r="22" spans="1:177" s="11" customFormat="1" x14ac:dyDescent="0.25">
      <c r="A22" s="11" t="s">
        <v>173</v>
      </c>
      <c r="B22" s="11" t="s">
        <v>193</v>
      </c>
      <c r="C22" s="11" t="s">
        <v>192</v>
      </c>
      <c r="D22" s="11" t="s">
        <v>724</v>
      </c>
      <c r="E22" s="11" t="s">
        <v>273</v>
      </c>
      <c r="F22" s="22" t="s">
        <v>274</v>
      </c>
      <c r="J22" s="3">
        <v>4013051006019</v>
      </c>
      <c r="K22" s="11" t="s">
        <v>194</v>
      </c>
      <c r="M22" s="11">
        <v>24</v>
      </c>
      <c r="N22" s="11" t="s">
        <v>175</v>
      </c>
      <c r="O22" s="11" t="s">
        <v>182</v>
      </c>
      <c r="P22" s="11">
        <f t="shared" ref="P22:P23" si="1">26.95/1.21</f>
        <v>22.272727272727273</v>
      </c>
      <c r="Q22" s="11">
        <v>0</v>
      </c>
      <c r="R22" s="11" t="s">
        <v>176</v>
      </c>
      <c r="S22" s="11" t="s">
        <v>195</v>
      </c>
      <c r="W22" s="20" t="s">
        <v>277</v>
      </c>
      <c r="AA22" s="8">
        <v>0.19</v>
      </c>
      <c r="AB22" s="11" t="s">
        <v>176</v>
      </c>
      <c r="AG22" s="11" t="s">
        <v>195</v>
      </c>
      <c r="AH22" s="11" t="s">
        <v>177</v>
      </c>
      <c r="BX22" s="11" t="s">
        <v>238</v>
      </c>
      <c r="CD22" s="11" t="s">
        <v>243</v>
      </c>
      <c r="CE22" s="5" t="s">
        <v>279</v>
      </c>
      <c r="CF22" s="5"/>
      <c r="CG22" s="5"/>
      <c r="CH22" s="5"/>
      <c r="CI22" s="5"/>
      <c r="CJ22" s="5"/>
      <c r="CK22" s="5"/>
      <c r="CL22" s="5"/>
      <c r="CM22" s="5"/>
      <c r="CN22" s="5"/>
      <c r="CO22" s="5" t="s">
        <v>243</v>
      </c>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t="s">
        <v>278</v>
      </c>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t="s">
        <v>279</v>
      </c>
      <c r="FU22" s="11" t="s">
        <v>204</v>
      </c>
    </row>
    <row r="23" spans="1:177" s="11" customFormat="1" x14ac:dyDescent="0.25">
      <c r="A23" s="11" t="s">
        <v>173</v>
      </c>
      <c r="B23" s="11" t="s">
        <v>193</v>
      </c>
      <c r="C23" s="11" t="s">
        <v>192</v>
      </c>
      <c r="D23" s="11" t="s">
        <v>725</v>
      </c>
      <c r="E23" s="11" t="s">
        <v>275</v>
      </c>
      <c r="F23" s="22" t="s">
        <v>276</v>
      </c>
      <c r="J23" s="3">
        <v>4013051015455</v>
      </c>
      <c r="K23" s="11" t="s">
        <v>194</v>
      </c>
      <c r="M23" s="11">
        <v>24</v>
      </c>
      <c r="N23" s="11" t="s">
        <v>175</v>
      </c>
      <c r="O23" s="11" t="s">
        <v>182</v>
      </c>
      <c r="P23" s="11">
        <f t="shared" si="1"/>
        <v>22.272727272727273</v>
      </c>
      <c r="Q23" s="11">
        <v>0</v>
      </c>
      <c r="R23" s="11" t="s">
        <v>176</v>
      </c>
      <c r="S23" s="11" t="s">
        <v>195</v>
      </c>
      <c r="W23" s="20" t="s">
        <v>277</v>
      </c>
      <c r="AA23" s="8">
        <v>0.19</v>
      </c>
      <c r="AB23" s="11" t="s">
        <v>176</v>
      </c>
      <c r="AG23" s="11" t="s">
        <v>195</v>
      </c>
      <c r="AH23" s="11" t="s">
        <v>177</v>
      </c>
      <c r="BX23" s="11" t="s">
        <v>199</v>
      </c>
      <c r="CD23" s="11" t="s">
        <v>243</v>
      </c>
      <c r="CE23" s="5" t="s">
        <v>279</v>
      </c>
      <c r="CF23" s="5"/>
      <c r="CG23" s="5"/>
      <c r="CH23" s="5"/>
      <c r="CI23" s="5"/>
      <c r="CJ23" s="5"/>
      <c r="CK23" s="5"/>
      <c r="CL23" s="5"/>
      <c r="CM23" s="5"/>
      <c r="CN23" s="5"/>
      <c r="CO23" s="5" t="s">
        <v>243</v>
      </c>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t="s">
        <v>278</v>
      </c>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t="s">
        <v>279</v>
      </c>
      <c r="FU23" s="11" t="s">
        <v>204</v>
      </c>
    </row>
    <row r="24" spans="1:177" s="11" customFormat="1" x14ac:dyDescent="0.25">
      <c r="A24" s="11" t="s">
        <v>173</v>
      </c>
      <c r="B24" s="11" t="s">
        <v>193</v>
      </c>
      <c r="C24" s="11" t="s">
        <v>192</v>
      </c>
      <c r="D24" s="11" t="s">
        <v>857</v>
      </c>
      <c r="E24" s="11" t="s">
        <v>282</v>
      </c>
      <c r="F24" s="22" t="s">
        <v>283</v>
      </c>
      <c r="I24" s="11" t="s">
        <v>853</v>
      </c>
      <c r="J24" s="3">
        <v>4013051005876</v>
      </c>
      <c r="K24" s="11" t="s">
        <v>194</v>
      </c>
      <c r="M24" s="11">
        <v>24</v>
      </c>
      <c r="N24" s="11" t="s">
        <v>175</v>
      </c>
      <c r="O24" s="11" t="s">
        <v>182</v>
      </c>
      <c r="P24" s="11">
        <f t="shared" ref="P24:P25" si="2">22.95/1.21</f>
        <v>18.966942148760332</v>
      </c>
      <c r="Q24" s="11">
        <v>0</v>
      </c>
      <c r="R24" s="11" t="s">
        <v>176</v>
      </c>
      <c r="S24" s="11" t="s">
        <v>195</v>
      </c>
      <c r="W24" s="20" t="s">
        <v>854</v>
      </c>
      <c r="AA24" s="8">
        <v>0.2</v>
      </c>
      <c r="AB24" s="11" t="s">
        <v>176</v>
      </c>
      <c r="AG24" s="11" t="s">
        <v>195</v>
      </c>
      <c r="AH24" s="11" t="s">
        <v>177</v>
      </c>
      <c r="BX24" s="11" t="s">
        <v>198</v>
      </c>
      <c r="CD24" s="11" t="s">
        <v>255</v>
      </c>
      <c r="CE24" s="5" t="s">
        <v>286</v>
      </c>
      <c r="CF24" s="5"/>
      <c r="CG24" s="5"/>
      <c r="CH24" s="5"/>
      <c r="CI24" s="5"/>
      <c r="CJ24" s="5"/>
      <c r="CK24" s="5"/>
      <c r="CL24" s="5"/>
      <c r="CM24" s="5"/>
      <c r="CN24" s="5"/>
      <c r="CO24" s="5" t="s">
        <v>287</v>
      </c>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t="s">
        <v>288</v>
      </c>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t="s">
        <v>286</v>
      </c>
      <c r="FU24" s="11" t="s">
        <v>855</v>
      </c>
    </row>
    <row r="25" spans="1:177" s="11" customFormat="1" x14ac:dyDescent="0.25">
      <c r="A25" s="11" t="s">
        <v>173</v>
      </c>
      <c r="B25" s="11" t="s">
        <v>193</v>
      </c>
      <c r="C25" s="11" t="s">
        <v>192</v>
      </c>
      <c r="D25" s="11" t="s">
        <v>856</v>
      </c>
      <c r="E25" s="11" t="s">
        <v>284</v>
      </c>
      <c r="F25" s="22" t="s">
        <v>285</v>
      </c>
      <c r="I25" s="11" t="s">
        <v>851</v>
      </c>
      <c r="J25" s="3">
        <v>4013051033275</v>
      </c>
      <c r="K25" s="11" t="s">
        <v>194</v>
      </c>
      <c r="M25" s="11">
        <v>24</v>
      </c>
      <c r="N25" s="11" t="s">
        <v>175</v>
      </c>
      <c r="O25" s="11" t="s">
        <v>182</v>
      </c>
      <c r="P25" s="11">
        <f t="shared" si="2"/>
        <v>18.966942148760332</v>
      </c>
      <c r="Q25" s="11">
        <v>0</v>
      </c>
      <c r="R25" s="11" t="s">
        <v>176</v>
      </c>
      <c r="S25" s="11" t="s">
        <v>195</v>
      </c>
      <c r="W25" s="20" t="s">
        <v>854</v>
      </c>
      <c r="AA25" s="8">
        <v>0.2</v>
      </c>
      <c r="AB25" s="11" t="s">
        <v>176</v>
      </c>
      <c r="AG25" s="11" t="s">
        <v>195</v>
      </c>
      <c r="AH25" s="11" t="s">
        <v>177</v>
      </c>
      <c r="BX25" s="11" t="s">
        <v>199</v>
      </c>
      <c r="CD25" s="11" t="s">
        <v>255</v>
      </c>
      <c r="CE25" s="5" t="s">
        <v>286</v>
      </c>
      <c r="CF25" s="5"/>
      <c r="CG25" s="5"/>
      <c r="CH25" s="5"/>
      <c r="CI25" s="5"/>
      <c r="CJ25" s="5"/>
      <c r="CK25" s="5"/>
      <c r="CL25" s="5"/>
      <c r="CM25" s="5"/>
      <c r="CN25" s="5"/>
      <c r="CO25" s="5" t="s">
        <v>287</v>
      </c>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t="s">
        <v>288</v>
      </c>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t="s">
        <v>286</v>
      </c>
      <c r="FU25" s="11" t="s">
        <v>855</v>
      </c>
    </row>
    <row r="26" spans="1:177" s="11" customFormat="1" x14ac:dyDescent="0.25">
      <c r="A26" s="11" t="s">
        <v>173</v>
      </c>
      <c r="B26" s="11" t="s">
        <v>193</v>
      </c>
      <c r="C26" s="11" t="s">
        <v>192</v>
      </c>
      <c r="D26" s="11" t="s">
        <v>859</v>
      </c>
      <c r="E26" s="11" t="s">
        <v>289</v>
      </c>
      <c r="F26" s="22" t="s">
        <v>290</v>
      </c>
      <c r="I26" s="11" t="s">
        <v>848</v>
      </c>
      <c r="J26" s="3">
        <v>4013051015424</v>
      </c>
      <c r="K26" s="11" t="s">
        <v>194</v>
      </c>
      <c r="M26" s="11">
        <v>24</v>
      </c>
      <c r="N26" s="11" t="s">
        <v>175</v>
      </c>
      <c r="O26" s="11" t="s">
        <v>182</v>
      </c>
      <c r="P26" s="11">
        <f>15.95/1.21</f>
        <v>13.181818181818182</v>
      </c>
      <c r="Q26" s="11">
        <v>0</v>
      </c>
      <c r="R26" s="11" t="s">
        <v>176</v>
      </c>
      <c r="S26" s="11" t="s">
        <v>195</v>
      </c>
      <c r="W26" s="20" t="s">
        <v>849</v>
      </c>
      <c r="AA26" s="8">
        <v>0.08</v>
      </c>
      <c r="AB26" s="11" t="s">
        <v>176</v>
      </c>
      <c r="AG26" s="11" t="s">
        <v>195</v>
      </c>
      <c r="AH26" s="11" t="s">
        <v>177</v>
      </c>
      <c r="BX26" s="11" t="s">
        <v>199</v>
      </c>
      <c r="CD26" s="11" t="s">
        <v>244</v>
      </c>
      <c r="CE26" s="5" t="s">
        <v>267</v>
      </c>
      <c r="CF26" s="5"/>
      <c r="CG26" s="5"/>
      <c r="CH26" s="5"/>
      <c r="CI26" s="5"/>
      <c r="CJ26" s="5"/>
      <c r="CK26" s="5"/>
      <c r="CL26" s="5"/>
      <c r="CM26" s="5"/>
      <c r="CN26" s="5"/>
      <c r="CO26" s="5" t="s">
        <v>291</v>
      </c>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t="s">
        <v>260</v>
      </c>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t="s">
        <v>267</v>
      </c>
      <c r="FU26" s="11" t="s">
        <v>855</v>
      </c>
    </row>
    <row r="27" spans="1:177" s="11" customFormat="1" x14ac:dyDescent="0.25">
      <c r="A27" s="11" t="s">
        <v>173</v>
      </c>
      <c r="B27" s="11" t="s">
        <v>193</v>
      </c>
      <c r="C27" s="11" t="s">
        <v>192</v>
      </c>
      <c r="D27" s="11" t="s">
        <v>744</v>
      </c>
      <c r="E27" s="11" t="s">
        <v>292</v>
      </c>
      <c r="F27" s="22" t="s">
        <v>293</v>
      </c>
      <c r="J27" s="3">
        <v>4013051007221</v>
      </c>
      <c r="K27" s="11" t="s">
        <v>194</v>
      </c>
      <c r="M27" s="11">
        <v>24</v>
      </c>
      <c r="N27" s="11" t="s">
        <v>175</v>
      </c>
      <c r="O27" s="11" t="s">
        <v>182</v>
      </c>
      <c r="P27" s="11">
        <f>24.95/1.21</f>
        <v>20.619834710743802</v>
      </c>
      <c r="Q27" s="11">
        <v>0</v>
      </c>
      <c r="R27" s="11" t="s">
        <v>176</v>
      </c>
      <c r="S27" s="11" t="s">
        <v>195</v>
      </c>
      <c r="W27" s="20" t="s">
        <v>294</v>
      </c>
      <c r="AA27" s="8">
        <v>0.2</v>
      </c>
      <c r="AB27" s="11" t="s">
        <v>176</v>
      </c>
      <c r="AG27" s="11" t="s">
        <v>195</v>
      </c>
      <c r="AH27" s="11" t="s">
        <v>177</v>
      </c>
      <c r="CD27" s="20" t="s">
        <v>295</v>
      </c>
      <c r="CE27" s="5" t="s">
        <v>278</v>
      </c>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t="s">
        <v>296</v>
      </c>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t="s">
        <v>278</v>
      </c>
      <c r="FU27" s="11" t="s">
        <v>453</v>
      </c>
    </row>
    <row r="28" spans="1:177" s="11" customFormat="1" x14ac:dyDescent="0.25">
      <c r="A28" s="11" t="s">
        <v>173</v>
      </c>
      <c r="B28" s="11" t="s">
        <v>193</v>
      </c>
      <c r="C28" s="11" t="s">
        <v>192</v>
      </c>
      <c r="D28" s="11" t="s">
        <v>297</v>
      </c>
      <c r="E28" s="11" t="s">
        <v>298</v>
      </c>
      <c r="F28" s="22" t="s">
        <v>299</v>
      </c>
      <c r="J28" s="3">
        <v>4013051000017</v>
      </c>
      <c r="K28" s="11" t="s">
        <v>194</v>
      </c>
      <c r="M28" s="11">
        <v>24</v>
      </c>
      <c r="N28" s="11" t="s">
        <v>175</v>
      </c>
      <c r="O28" s="11" t="s">
        <v>182</v>
      </c>
      <c r="P28" s="11">
        <f>11.95/1.21</f>
        <v>9.8760330578512399</v>
      </c>
      <c r="Q28" s="11">
        <v>0</v>
      </c>
      <c r="R28" s="11" t="s">
        <v>176</v>
      </c>
      <c r="S28" s="11" t="s">
        <v>195</v>
      </c>
      <c r="W28" s="20" t="s">
        <v>300</v>
      </c>
      <c r="AA28" s="8">
        <v>0.05</v>
      </c>
      <c r="AB28" s="11" t="s">
        <v>176</v>
      </c>
      <c r="AG28" s="11" t="s">
        <v>195</v>
      </c>
      <c r="AH28" s="11" t="s">
        <v>177</v>
      </c>
      <c r="CD28" s="20" t="s">
        <v>295</v>
      </c>
      <c r="CE28" s="5" t="s">
        <v>301</v>
      </c>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t="s">
        <v>279</v>
      </c>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t="s">
        <v>301</v>
      </c>
      <c r="FU28" s="11" t="s">
        <v>453</v>
      </c>
    </row>
    <row r="29" spans="1:177" s="11" customFormat="1" x14ac:dyDescent="0.25">
      <c r="A29" s="11" t="s">
        <v>173</v>
      </c>
      <c r="B29" s="11" t="s">
        <v>193</v>
      </c>
      <c r="C29" s="11" t="s">
        <v>192</v>
      </c>
      <c r="D29" s="11" t="s">
        <v>305</v>
      </c>
      <c r="E29" s="11" t="s">
        <v>303</v>
      </c>
      <c r="F29" s="22" t="s">
        <v>304</v>
      </c>
      <c r="J29" s="3">
        <v>4013051000024</v>
      </c>
      <c r="K29" s="11" t="s">
        <v>194</v>
      </c>
      <c r="M29" s="11">
        <v>24</v>
      </c>
      <c r="N29" s="11" t="s">
        <v>175</v>
      </c>
      <c r="O29" s="11" t="s">
        <v>182</v>
      </c>
      <c r="P29" s="11">
        <f>12.95/1.21</f>
        <v>10.702479338842975</v>
      </c>
      <c r="Q29" s="11">
        <v>0</v>
      </c>
      <c r="R29" s="11" t="s">
        <v>176</v>
      </c>
      <c r="S29" s="11" t="s">
        <v>195</v>
      </c>
      <c r="W29" s="20" t="s">
        <v>300</v>
      </c>
      <c r="AA29" s="8">
        <v>0.08</v>
      </c>
      <c r="AB29" s="11" t="s">
        <v>176</v>
      </c>
      <c r="AG29" s="11" t="s">
        <v>195</v>
      </c>
      <c r="AH29" s="11" t="s">
        <v>177</v>
      </c>
      <c r="CD29" s="20" t="s">
        <v>295</v>
      </c>
      <c r="CE29" s="5" t="s">
        <v>279</v>
      </c>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t="s">
        <v>260</v>
      </c>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t="s">
        <v>279</v>
      </c>
      <c r="FU29" s="11" t="s">
        <v>453</v>
      </c>
    </row>
    <row r="30" spans="1:177" s="11" customFormat="1" x14ac:dyDescent="0.25">
      <c r="A30" s="11" t="s">
        <v>173</v>
      </c>
      <c r="B30" s="11" t="s">
        <v>193</v>
      </c>
      <c r="C30" s="11" t="s">
        <v>192</v>
      </c>
      <c r="D30" s="11" t="s">
        <v>302</v>
      </c>
      <c r="E30" s="11" t="s">
        <v>306</v>
      </c>
      <c r="F30" s="22" t="s">
        <v>307</v>
      </c>
      <c r="J30" s="3">
        <v>4013051009232</v>
      </c>
      <c r="K30" s="11" t="s">
        <v>194</v>
      </c>
      <c r="M30" s="11">
        <v>24</v>
      </c>
      <c r="N30" s="11" t="s">
        <v>175</v>
      </c>
      <c r="O30" s="11" t="s">
        <v>182</v>
      </c>
      <c r="P30" s="11">
        <f>17.95/1.21</f>
        <v>14.834710743801653</v>
      </c>
      <c r="Q30" s="11">
        <v>0</v>
      </c>
      <c r="R30" s="11" t="s">
        <v>176</v>
      </c>
      <c r="S30" s="11" t="s">
        <v>195</v>
      </c>
      <c r="W30" s="20" t="s">
        <v>308</v>
      </c>
      <c r="AA30" s="8">
        <v>0.04</v>
      </c>
      <c r="AB30" s="11" t="s">
        <v>176</v>
      </c>
      <c r="AG30" s="11" t="s">
        <v>195</v>
      </c>
      <c r="AH30" s="11" t="s">
        <v>177</v>
      </c>
      <c r="CD30" s="11" t="s">
        <v>423</v>
      </c>
      <c r="CE30" s="5" t="s">
        <v>301</v>
      </c>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t="s">
        <v>279</v>
      </c>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t="s">
        <v>301</v>
      </c>
      <c r="FU30" s="11" t="s">
        <v>453</v>
      </c>
    </row>
    <row r="31" spans="1:177" s="11" customFormat="1" x14ac:dyDescent="0.25">
      <c r="A31" s="11" t="s">
        <v>173</v>
      </c>
      <c r="B31" s="11" t="s">
        <v>193</v>
      </c>
      <c r="C31" s="11" t="s">
        <v>192</v>
      </c>
      <c r="D31" s="11" t="s">
        <v>309</v>
      </c>
      <c r="E31" s="11" t="s">
        <v>310</v>
      </c>
      <c r="F31" s="22">
        <v>828</v>
      </c>
      <c r="J31" s="3">
        <v>707398118286</v>
      </c>
      <c r="K31" s="11" t="s">
        <v>224</v>
      </c>
      <c r="M31" s="11">
        <v>24</v>
      </c>
      <c r="N31" s="11" t="s">
        <v>175</v>
      </c>
      <c r="O31" s="11" t="s">
        <v>182</v>
      </c>
      <c r="P31" s="11">
        <f>29.5/1.21</f>
        <v>24.380165289256198</v>
      </c>
      <c r="Q31" s="11">
        <v>0</v>
      </c>
      <c r="R31" s="11" t="s">
        <v>176</v>
      </c>
      <c r="S31" s="11" t="s">
        <v>195</v>
      </c>
      <c r="W31" s="20" t="s">
        <v>314</v>
      </c>
      <c r="AA31" s="8">
        <v>0.13</v>
      </c>
      <c r="AB31" s="11" t="s">
        <v>176</v>
      </c>
      <c r="AG31" s="11" t="s">
        <v>195</v>
      </c>
      <c r="AH31" s="11" t="s">
        <v>177</v>
      </c>
      <c r="CD31" s="20" t="s">
        <v>311</v>
      </c>
      <c r="CE31" s="5"/>
      <c r="CF31" s="5"/>
      <c r="CG31" s="5"/>
      <c r="CH31" s="5"/>
      <c r="CI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FU31" s="11" t="s">
        <v>453</v>
      </c>
    </row>
    <row r="32" spans="1:177" s="11" customFormat="1" x14ac:dyDescent="0.25">
      <c r="A32" s="11" t="s">
        <v>173</v>
      </c>
      <c r="B32" s="11" t="s">
        <v>193</v>
      </c>
      <c r="C32" s="11" t="s">
        <v>192</v>
      </c>
      <c r="D32" s="11" t="s">
        <v>312</v>
      </c>
      <c r="E32" s="11" t="s">
        <v>313</v>
      </c>
      <c r="F32" s="22">
        <v>608</v>
      </c>
      <c r="J32" s="3">
        <v>707398116084</v>
      </c>
      <c r="K32" s="11" t="s">
        <v>224</v>
      </c>
      <c r="M32" s="11">
        <v>24</v>
      </c>
      <c r="N32" s="11" t="s">
        <v>175</v>
      </c>
      <c r="O32" s="11" t="s">
        <v>182</v>
      </c>
      <c r="P32" s="11">
        <f>15.95/1.21</f>
        <v>13.181818181818182</v>
      </c>
      <c r="Q32" s="11">
        <v>0</v>
      </c>
      <c r="R32" s="11" t="s">
        <v>176</v>
      </c>
      <c r="S32" s="11" t="s">
        <v>195</v>
      </c>
      <c r="W32" s="20" t="s">
        <v>315</v>
      </c>
      <c r="AA32" s="8">
        <v>0.03</v>
      </c>
      <c r="AB32" s="11" t="s">
        <v>176</v>
      </c>
      <c r="AG32" s="11" t="s">
        <v>195</v>
      </c>
      <c r="AH32" s="11" t="s">
        <v>177</v>
      </c>
      <c r="CD32" s="20" t="s">
        <v>311</v>
      </c>
      <c r="CE32" s="5"/>
      <c r="CF32" s="5"/>
      <c r="CG32" s="5"/>
      <c r="CH32" s="5"/>
      <c r="CI32" s="5"/>
      <c r="CJ32" s="5"/>
      <c r="CK32" s="5"/>
      <c r="CL32" s="5"/>
      <c r="CM32" s="5"/>
      <c r="CN32" s="5"/>
      <c r="CO32" s="5"/>
      <c r="CP32" s="5"/>
      <c r="CQ32" s="5"/>
      <c r="CR32" s="5"/>
      <c r="CS32" s="5"/>
      <c r="CT32" s="5"/>
      <c r="CU32" s="5"/>
      <c r="CV32" s="5"/>
      <c r="CW32" s="5"/>
      <c r="CX32" s="5"/>
      <c r="CY32" s="5"/>
      <c r="CZ32" s="5"/>
      <c r="DA32" s="5"/>
      <c r="DB32" s="5"/>
      <c r="DC32" s="5"/>
      <c r="DD32" s="5"/>
      <c r="DE32" s="5"/>
      <c r="DF32" s="5"/>
      <c r="DG32" s="5"/>
      <c r="DH32" s="5"/>
      <c r="DI32" s="5"/>
      <c r="DJ32" s="5"/>
      <c r="DK32" s="5"/>
      <c r="DL32" s="5"/>
      <c r="DM32" s="5"/>
      <c r="DN32" s="5"/>
      <c r="DO32" s="5"/>
      <c r="DP32" s="5"/>
      <c r="DQ32" s="5"/>
      <c r="DR32" s="5"/>
      <c r="DS32" s="5"/>
      <c r="DT32" s="5"/>
      <c r="DU32" s="5"/>
      <c r="DV32" s="5"/>
      <c r="DW32" s="5"/>
      <c r="DX32" s="5"/>
      <c r="DY32" s="5"/>
      <c r="DZ32" s="5"/>
      <c r="EA32" s="5"/>
      <c r="EB32" s="5"/>
      <c r="EC32" s="5"/>
      <c r="ED32" s="5"/>
      <c r="EE32" s="5"/>
      <c r="EF32" s="5"/>
      <c r="EG32" s="5"/>
      <c r="EH32" s="5"/>
      <c r="EI32" s="5"/>
      <c r="EJ32" s="5"/>
      <c r="EK32" s="5"/>
      <c r="EL32" s="5"/>
      <c r="EM32" s="5"/>
      <c r="EN32" s="5"/>
      <c r="EO32" s="5"/>
      <c r="EP32" s="5"/>
      <c r="EQ32" s="5"/>
      <c r="ER32" s="5"/>
      <c r="ES32" s="5"/>
      <c r="FU32" s="11" t="s">
        <v>453</v>
      </c>
    </row>
    <row r="33" spans="1:177" s="11" customFormat="1" x14ac:dyDescent="0.25">
      <c r="A33" s="11" t="s">
        <v>173</v>
      </c>
      <c r="B33" s="11" t="s">
        <v>193</v>
      </c>
      <c r="C33" s="11" t="s">
        <v>192</v>
      </c>
      <c r="D33" s="11" t="s">
        <v>316</v>
      </c>
      <c r="E33" s="11" t="s">
        <v>317</v>
      </c>
      <c r="F33" s="22">
        <v>668</v>
      </c>
      <c r="J33" s="3">
        <v>707398116688</v>
      </c>
      <c r="K33" s="11" t="s">
        <v>224</v>
      </c>
      <c r="M33" s="11">
        <v>24</v>
      </c>
      <c r="N33" s="11" t="s">
        <v>175</v>
      </c>
      <c r="O33" s="11" t="s">
        <v>182</v>
      </c>
      <c r="P33" s="11">
        <f>29.95/1.21</f>
        <v>24.75206611570248</v>
      </c>
      <c r="Q33" s="11">
        <v>0</v>
      </c>
      <c r="R33" s="11" t="s">
        <v>176</v>
      </c>
      <c r="S33" s="11" t="s">
        <v>195</v>
      </c>
      <c r="W33" s="20" t="s">
        <v>318</v>
      </c>
      <c r="AA33" s="8">
        <v>0.2</v>
      </c>
      <c r="AB33" s="11" t="s">
        <v>176</v>
      </c>
      <c r="AG33" s="11" t="s">
        <v>195</v>
      </c>
      <c r="AH33" s="11" t="s">
        <v>177</v>
      </c>
      <c r="BX33" s="11" t="s">
        <v>197</v>
      </c>
      <c r="CD33" s="20" t="s">
        <v>319</v>
      </c>
      <c r="CE33" s="5" t="s">
        <v>243</v>
      </c>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c r="EF33" s="5"/>
      <c r="EG33" s="5"/>
      <c r="EH33" s="5"/>
      <c r="EI33" s="5"/>
      <c r="EJ33" s="5"/>
      <c r="EK33" s="5"/>
      <c r="EL33" s="5"/>
      <c r="EM33" s="5"/>
      <c r="EN33" s="5"/>
      <c r="EO33" s="5"/>
      <c r="EP33" s="5"/>
      <c r="EQ33" s="5"/>
      <c r="ER33" s="5"/>
      <c r="ES33" s="5"/>
      <c r="FU33" s="11" t="s">
        <v>453</v>
      </c>
    </row>
    <row r="34" spans="1:177" s="11" customFormat="1" x14ac:dyDescent="0.25">
      <c r="A34" s="11" t="s">
        <v>173</v>
      </c>
      <c r="B34" s="11" t="s">
        <v>193</v>
      </c>
      <c r="C34" s="11" t="s">
        <v>192</v>
      </c>
      <c r="D34" s="11" t="s">
        <v>320</v>
      </c>
      <c r="E34" s="11" t="s">
        <v>321</v>
      </c>
      <c r="F34" s="22">
        <v>658</v>
      </c>
      <c r="J34" s="3">
        <v>707398176583</v>
      </c>
      <c r="K34" s="11" t="s">
        <v>224</v>
      </c>
      <c r="M34" s="11">
        <v>24</v>
      </c>
      <c r="N34" s="11" t="s">
        <v>175</v>
      </c>
      <c r="O34" s="11" t="s">
        <v>182</v>
      </c>
      <c r="P34" s="11">
        <f>24.95/1.21</f>
        <v>20.619834710743802</v>
      </c>
      <c r="Q34" s="11">
        <v>0</v>
      </c>
      <c r="R34" s="11" t="s">
        <v>176</v>
      </c>
      <c r="S34" s="11" t="s">
        <v>195</v>
      </c>
      <c r="W34" s="20" t="s">
        <v>322</v>
      </c>
      <c r="AA34" s="8">
        <v>0.06</v>
      </c>
      <c r="AB34" s="11" t="s">
        <v>176</v>
      </c>
      <c r="AG34" s="11" t="s">
        <v>195</v>
      </c>
      <c r="AH34" s="11" t="s">
        <v>177</v>
      </c>
      <c r="BX34" s="11" t="s">
        <v>197</v>
      </c>
      <c r="CD34" s="20" t="s">
        <v>319</v>
      </c>
      <c r="CE34" s="5" t="s">
        <v>243</v>
      </c>
      <c r="CF34" s="5"/>
      <c r="CG34" s="5"/>
      <c r="CH34" s="5"/>
      <c r="CI34" s="5"/>
      <c r="CJ34" s="5"/>
      <c r="CK34" s="5"/>
      <c r="CL34" s="5"/>
      <c r="CM34" s="5"/>
      <c r="CN34" s="5"/>
      <c r="CO34" s="5"/>
      <c r="CP34" s="5"/>
      <c r="CQ34" s="5"/>
      <c r="CR34" s="5"/>
      <c r="CS34" s="5"/>
      <c r="CT34" s="5"/>
      <c r="CU34" s="5"/>
      <c r="CV34" s="5"/>
      <c r="CW34" s="5"/>
      <c r="CX34" s="5"/>
      <c r="CY34" s="5"/>
      <c r="CZ34" s="5"/>
      <c r="DA34" s="5"/>
      <c r="DB34" s="5"/>
      <c r="DC34" s="5"/>
      <c r="DD34" s="5"/>
      <c r="DE34" s="5"/>
      <c r="DF34" s="5"/>
      <c r="DG34" s="5"/>
      <c r="DH34" s="5"/>
      <c r="DI34" s="5"/>
      <c r="DJ34" s="5"/>
      <c r="DK34" s="5"/>
      <c r="DL34" s="5"/>
      <c r="DM34" s="5"/>
      <c r="DN34" s="5"/>
      <c r="DO34" s="5"/>
      <c r="DP34" s="5"/>
      <c r="DQ34" s="5"/>
      <c r="DR34" s="5"/>
      <c r="DS34" s="5"/>
      <c r="DT34" s="5"/>
      <c r="DU34" s="5"/>
      <c r="DV34" s="5"/>
      <c r="DW34" s="5"/>
      <c r="DX34" s="5"/>
      <c r="DY34" s="5"/>
      <c r="DZ34" s="5"/>
      <c r="EA34" s="5"/>
      <c r="EB34" s="5"/>
      <c r="EC34" s="5"/>
      <c r="ED34" s="5"/>
      <c r="EE34" s="5"/>
      <c r="EF34" s="5"/>
      <c r="EG34" s="5"/>
      <c r="EH34" s="5"/>
      <c r="EI34" s="5"/>
      <c r="EJ34" s="5"/>
      <c r="EK34" s="5"/>
      <c r="EL34" s="5"/>
      <c r="EM34" s="5"/>
      <c r="EN34" s="5"/>
      <c r="EO34" s="5"/>
      <c r="EP34" s="5"/>
      <c r="EQ34" s="5"/>
      <c r="ER34" s="5"/>
      <c r="ES34" s="5"/>
      <c r="FU34" s="11" t="s">
        <v>453</v>
      </c>
    </row>
    <row r="35" spans="1:177" s="11" customFormat="1" x14ac:dyDescent="0.25">
      <c r="A35" s="11" t="s">
        <v>173</v>
      </c>
      <c r="B35" s="11" t="s">
        <v>193</v>
      </c>
      <c r="C35" s="11" t="s">
        <v>192</v>
      </c>
      <c r="D35" s="11" t="s">
        <v>325</v>
      </c>
      <c r="E35" s="11" t="s">
        <v>323</v>
      </c>
      <c r="F35" s="22" t="s">
        <v>324</v>
      </c>
      <c r="J35" s="3">
        <v>4013051009249</v>
      </c>
      <c r="K35" s="11" t="s">
        <v>194</v>
      </c>
      <c r="M35" s="11">
        <v>24</v>
      </c>
      <c r="N35" s="11" t="s">
        <v>175</v>
      </c>
      <c r="O35" s="11" t="s">
        <v>182</v>
      </c>
      <c r="P35" s="11">
        <f>15.95/1.21</f>
        <v>13.181818181818182</v>
      </c>
      <c r="Q35" s="11">
        <v>0</v>
      </c>
      <c r="R35" s="11" t="s">
        <v>176</v>
      </c>
      <c r="S35" s="11" t="s">
        <v>195</v>
      </c>
      <c r="W35" s="20" t="s">
        <v>308</v>
      </c>
      <c r="AA35" s="8">
        <v>0.02</v>
      </c>
      <c r="AB35" s="11" t="s">
        <v>176</v>
      </c>
      <c r="AG35" s="11" t="s">
        <v>195</v>
      </c>
      <c r="AH35" s="11" t="s">
        <v>177</v>
      </c>
      <c r="BX35" s="11" t="s">
        <v>238</v>
      </c>
      <c r="CD35" s="11" t="s">
        <v>423</v>
      </c>
      <c r="CE35" s="5" t="s">
        <v>243</v>
      </c>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FU35" s="11" t="s">
        <v>453</v>
      </c>
    </row>
    <row r="36" spans="1:177" s="11" customFormat="1" x14ac:dyDescent="0.25">
      <c r="A36" s="11" t="s">
        <v>173</v>
      </c>
      <c r="B36" s="11" t="s">
        <v>193</v>
      </c>
      <c r="C36" s="11" t="s">
        <v>192</v>
      </c>
      <c r="D36" s="11" t="s">
        <v>326</v>
      </c>
      <c r="E36" s="11" t="s">
        <v>327</v>
      </c>
      <c r="F36" s="22" t="s">
        <v>328</v>
      </c>
      <c r="J36" s="3">
        <v>4013051000000</v>
      </c>
      <c r="K36" s="11" t="s">
        <v>194</v>
      </c>
      <c r="M36" s="11">
        <v>24</v>
      </c>
      <c r="N36" s="11" t="s">
        <v>175</v>
      </c>
      <c r="O36" s="11" t="s">
        <v>182</v>
      </c>
      <c r="P36" s="11">
        <f>9.95/1.21</f>
        <v>8.223140495867769</v>
      </c>
      <c r="Q36" s="11">
        <v>0</v>
      </c>
      <c r="R36" s="11" t="s">
        <v>176</v>
      </c>
      <c r="S36" s="11" t="s">
        <v>195</v>
      </c>
      <c r="W36" s="20" t="s">
        <v>329</v>
      </c>
      <c r="AA36" s="8">
        <v>0.03</v>
      </c>
      <c r="AB36" s="11" t="s">
        <v>176</v>
      </c>
      <c r="AG36" s="11" t="s">
        <v>195</v>
      </c>
      <c r="AH36" s="11" t="s">
        <v>177</v>
      </c>
      <c r="BX36" s="11" t="s">
        <v>243</v>
      </c>
      <c r="CD36" s="20" t="s">
        <v>295</v>
      </c>
      <c r="CE36" s="5" t="s">
        <v>243</v>
      </c>
      <c r="CF36" s="5"/>
      <c r="CG36" s="5"/>
      <c r="CH36" s="5"/>
      <c r="CI36" s="5"/>
      <c r="CJ36" s="5"/>
      <c r="CK36" s="5"/>
      <c r="CL36" s="5"/>
      <c r="CM36" s="5"/>
      <c r="CN36" s="5"/>
      <c r="CO36" s="5"/>
      <c r="CP36" s="5"/>
      <c r="CQ36" s="5"/>
      <c r="CR36" s="5"/>
      <c r="CS36" s="5"/>
      <c r="CT36" s="5"/>
      <c r="CU36" s="5"/>
      <c r="CV36" s="5"/>
      <c r="CW36" s="5"/>
      <c r="CX36" s="5"/>
      <c r="CY36" s="5"/>
      <c r="CZ36" s="5"/>
      <c r="DA36" s="5"/>
      <c r="DB36" s="5"/>
      <c r="DC36" s="5"/>
      <c r="DD36" s="5"/>
      <c r="DE36" s="5"/>
      <c r="DF36" s="5"/>
      <c r="DG36" s="5"/>
      <c r="DH36" s="5"/>
      <c r="DI36" s="5"/>
      <c r="DJ36" s="5"/>
      <c r="DK36" s="5"/>
      <c r="DL36" s="5"/>
      <c r="DM36" s="5"/>
      <c r="DN36" s="5"/>
      <c r="DO36" s="5"/>
      <c r="DP36" s="5"/>
      <c r="DQ36" s="5"/>
      <c r="DR36" s="5"/>
      <c r="DS36" s="5"/>
      <c r="DT36" s="5"/>
      <c r="DU36" s="5"/>
      <c r="DV36" s="5"/>
      <c r="DW36" s="5"/>
      <c r="DX36" s="5"/>
      <c r="DY36" s="5"/>
      <c r="DZ36" s="5"/>
      <c r="EA36" s="5"/>
      <c r="EB36" s="5"/>
      <c r="EC36" s="5"/>
      <c r="ED36" s="5"/>
      <c r="EE36" s="5"/>
      <c r="EF36" s="5"/>
      <c r="EG36" s="5"/>
      <c r="EH36" s="5"/>
      <c r="EI36" s="5"/>
      <c r="EJ36" s="5"/>
      <c r="EK36" s="5"/>
      <c r="EL36" s="5"/>
      <c r="EM36" s="5"/>
      <c r="EN36" s="5"/>
      <c r="EO36" s="5"/>
      <c r="EP36" s="5"/>
      <c r="EQ36" s="5"/>
      <c r="ER36" s="5"/>
      <c r="ES36" s="5"/>
      <c r="FU36" s="11" t="s">
        <v>453</v>
      </c>
    </row>
    <row r="37" spans="1:177" s="11" customFormat="1" x14ac:dyDescent="0.25">
      <c r="A37" s="11" t="s">
        <v>173</v>
      </c>
      <c r="B37" s="11" t="s">
        <v>193</v>
      </c>
      <c r="C37" s="11" t="s">
        <v>192</v>
      </c>
      <c r="D37" s="11" t="s">
        <v>330</v>
      </c>
      <c r="E37" s="11" t="s">
        <v>331</v>
      </c>
      <c r="F37" s="25">
        <v>80</v>
      </c>
      <c r="J37" s="3">
        <v>707398160803</v>
      </c>
      <c r="K37" s="11" t="s">
        <v>224</v>
      </c>
      <c r="M37" s="11">
        <v>24</v>
      </c>
      <c r="N37" s="11" t="s">
        <v>175</v>
      </c>
      <c r="O37" s="11" t="s">
        <v>182</v>
      </c>
      <c r="P37" s="11">
        <f>15.95/1.21</f>
        <v>13.181818181818182</v>
      </c>
      <c r="Q37" s="11">
        <v>0</v>
      </c>
      <c r="R37" s="11" t="s">
        <v>176</v>
      </c>
      <c r="S37" s="11" t="s">
        <v>195</v>
      </c>
      <c r="W37" s="20" t="s">
        <v>332</v>
      </c>
      <c r="AA37" s="8">
        <v>0.05</v>
      </c>
      <c r="AB37" s="11" t="s">
        <v>176</v>
      </c>
      <c r="AG37" s="11" t="s">
        <v>195</v>
      </c>
      <c r="AH37" s="11" t="s">
        <v>177</v>
      </c>
      <c r="BX37" s="11" t="s">
        <v>243</v>
      </c>
      <c r="CD37" s="20" t="s">
        <v>333</v>
      </c>
      <c r="CE37" s="5" t="s">
        <v>243</v>
      </c>
      <c r="CF37" s="5"/>
      <c r="CG37" s="5"/>
      <c r="CH37" s="5"/>
      <c r="CI37" s="5"/>
      <c r="CJ37" s="5"/>
      <c r="CK37" s="5"/>
      <c r="CL37" s="5"/>
      <c r="CM37" s="5"/>
      <c r="CN37" s="5"/>
      <c r="CO37" s="5"/>
      <c r="CP37" s="5"/>
      <c r="CQ37" s="5"/>
      <c r="CR37" s="5"/>
      <c r="CS37" s="5"/>
      <c r="CT37" s="5"/>
      <c r="CU37" s="5"/>
      <c r="CV37" s="5"/>
      <c r="CW37" s="5"/>
      <c r="CX37" s="5"/>
      <c r="CY37" s="5"/>
      <c r="CZ37" s="5"/>
      <c r="DA37" s="5"/>
      <c r="DB37" s="5"/>
      <c r="DC37" s="5"/>
      <c r="DD37" s="5"/>
      <c r="DE37" s="5"/>
      <c r="DF37" s="5"/>
      <c r="DG37" s="5"/>
      <c r="DH37" s="5"/>
      <c r="DI37" s="5"/>
      <c r="DJ37" s="5"/>
      <c r="DK37" s="5"/>
      <c r="DL37" s="5"/>
      <c r="DM37" s="5"/>
      <c r="DN37" s="5"/>
      <c r="DO37" s="5"/>
      <c r="DP37" s="5"/>
      <c r="DQ37" s="5"/>
      <c r="DR37" s="5"/>
      <c r="DS37" s="5"/>
      <c r="DT37" s="5"/>
      <c r="DU37" s="5"/>
      <c r="DV37" s="5"/>
      <c r="DW37" s="5"/>
      <c r="DX37" s="5"/>
      <c r="DY37" s="5"/>
      <c r="DZ37" s="5"/>
      <c r="EA37" s="5"/>
      <c r="EB37" s="5"/>
      <c r="EC37" s="5"/>
      <c r="ED37" s="5"/>
      <c r="EE37" s="5"/>
      <c r="EF37" s="5"/>
      <c r="EG37" s="5"/>
      <c r="EH37" s="5"/>
      <c r="EI37" s="5"/>
      <c r="EJ37" s="5"/>
      <c r="EK37" s="5"/>
      <c r="EL37" s="5"/>
      <c r="EM37" s="5"/>
      <c r="EN37" s="5"/>
      <c r="EO37" s="5"/>
      <c r="EP37" s="5"/>
      <c r="EQ37" s="5"/>
      <c r="ER37" s="5"/>
      <c r="ES37" s="5"/>
      <c r="FU37" s="11" t="s">
        <v>452</v>
      </c>
    </row>
    <row r="38" spans="1:177" s="11" customFormat="1" x14ac:dyDescent="0.25">
      <c r="A38" s="11" t="s">
        <v>173</v>
      </c>
      <c r="B38" s="11" t="s">
        <v>193</v>
      </c>
      <c r="C38" s="11" t="s">
        <v>192</v>
      </c>
      <c r="D38" s="11" t="s">
        <v>869</v>
      </c>
      <c r="E38" s="11" t="s">
        <v>334</v>
      </c>
      <c r="F38" s="22" t="s">
        <v>335</v>
      </c>
      <c r="I38" s="11" t="s">
        <v>860</v>
      </c>
      <c r="J38" s="3">
        <v>4013051042949</v>
      </c>
      <c r="K38" s="11" t="s">
        <v>194</v>
      </c>
      <c r="M38" s="11">
        <v>24</v>
      </c>
      <c r="N38" s="11" t="s">
        <v>175</v>
      </c>
      <c r="O38" s="11" t="s">
        <v>182</v>
      </c>
      <c r="P38" s="11">
        <f>39.95/1.21</f>
        <v>33.016528925619838</v>
      </c>
      <c r="Q38" s="11">
        <v>0</v>
      </c>
      <c r="R38" s="11" t="s">
        <v>176</v>
      </c>
      <c r="S38" s="11" t="s">
        <v>195</v>
      </c>
      <c r="W38" s="11" t="s">
        <v>868</v>
      </c>
      <c r="AA38" s="8">
        <v>0.03</v>
      </c>
      <c r="AB38" s="11" t="s">
        <v>176</v>
      </c>
      <c r="AG38" s="11" t="s">
        <v>195</v>
      </c>
      <c r="AH38" s="11" t="s">
        <v>177</v>
      </c>
      <c r="BX38" s="11" t="s">
        <v>238</v>
      </c>
      <c r="CD38" s="11" t="s">
        <v>336</v>
      </c>
      <c r="CE38" s="5" t="s">
        <v>337</v>
      </c>
      <c r="CF38" s="5"/>
      <c r="CG38" s="5"/>
      <c r="CH38" s="5"/>
      <c r="CI38" s="5"/>
      <c r="CJ38" s="5"/>
      <c r="CK38" s="5"/>
      <c r="CL38" s="5"/>
      <c r="CM38" s="5"/>
      <c r="CN38" s="5"/>
      <c r="CO38" s="5"/>
      <c r="CP38" s="5"/>
      <c r="CQ38" s="5"/>
      <c r="CR38" s="5"/>
      <c r="CS38" s="5"/>
      <c r="CT38" s="5"/>
      <c r="CU38" s="5"/>
      <c r="CV38" s="5"/>
      <c r="CW38" s="5"/>
      <c r="CX38" s="5"/>
      <c r="CY38" s="5"/>
      <c r="CZ38" s="5"/>
      <c r="DA38" s="5"/>
      <c r="DB38" s="5"/>
      <c r="DC38" s="5"/>
      <c r="DD38" s="5"/>
      <c r="DE38" s="5"/>
      <c r="DF38" s="5"/>
      <c r="DG38" s="5"/>
      <c r="DH38" s="5"/>
      <c r="DI38" s="5"/>
      <c r="DJ38" s="5"/>
      <c r="DK38" s="5"/>
      <c r="DL38" s="5"/>
      <c r="DM38" s="5"/>
      <c r="DN38" s="5"/>
      <c r="DO38" s="5"/>
      <c r="DP38" s="5"/>
      <c r="DQ38" s="5"/>
      <c r="DR38" s="5"/>
      <c r="DS38" s="5" t="s">
        <v>245</v>
      </c>
      <c r="DT38" s="5"/>
      <c r="DU38" s="5"/>
      <c r="DV38" s="5"/>
      <c r="DW38" s="5"/>
      <c r="DX38" s="5"/>
      <c r="DY38" s="5"/>
      <c r="DZ38" s="5"/>
      <c r="EA38" s="5"/>
      <c r="EB38" s="5"/>
      <c r="EC38" s="5"/>
      <c r="ED38" s="5"/>
      <c r="EE38" s="5"/>
      <c r="EF38" s="5"/>
      <c r="EG38" s="5"/>
      <c r="EH38" s="5"/>
      <c r="EI38" s="5"/>
      <c r="EJ38" s="5"/>
      <c r="EK38" s="5"/>
      <c r="EL38" s="5"/>
      <c r="EM38" s="5"/>
      <c r="EN38" s="5"/>
      <c r="EO38" s="5"/>
      <c r="EP38" s="5"/>
      <c r="EQ38" s="5"/>
      <c r="ER38" s="5"/>
      <c r="ES38" s="5" t="s">
        <v>337</v>
      </c>
      <c r="FU38" s="11" t="s">
        <v>452</v>
      </c>
    </row>
    <row r="39" spans="1:177" s="19" customFormat="1" x14ac:dyDescent="0.25">
      <c r="A39" s="19" t="s">
        <v>173</v>
      </c>
      <c r="B39" s="19" t="s">
        <v>193</v>
      </c>
      <c r="C39" s="19" t="s">
        <v>192</v>
      </c>
      <c r="D39" s="11" t="s">
        <v>869</v>
      </c>
      <c r="E39" s="19" t="s">
        <v>338</v>
      </c>
      <c r="F39" s="27" t="s">
        <v>339</v>
      </c>
      <c r="I39" s="11" t="s">
        <v>861</v>
      </c>
      <c r="J39" s="30">
        <v>4013051043113</v>
      </c>
      <c r="K39" s="19" t="s">
        <v>194</v>
      </c>
      <c r="M39" s="19">
        <v>24</v>
      </c>
      <c r="N39" s="19" t="s">
        <v>175</v>
      </c>
      <c r="O39" s="19" t="s">
        <v>182</v>
      </c>
      <c r="P39" s="19">
        <f>34.95/1.21</f>
        <v>28.884297520661161</v>
      </c>
      <c r="Q39" s="19">
        <v>0</v>
      </c>
      <c r="R39" s="19" t="s">
        <v>176</v>
      </c>
      <c r="S39" s="19" t="s">
        <v>195</v>
      </c>
      <c r="W39" s="11" t="s">
        <v>868</v>
      </c>
      <c r="AA39" s="31">
        <v>0.03</v>
      </c>
      <c r="AB39" s="19" t="s">
        <v>176</v>
      </c>
      <c r="AG39" s="19" t="s">
        <v>195</v>
      </c>
      <c r="AH39" s="19" t="s">
        <v>177</v>
      </c>
      <c r="BX39" s="19" t="s">
        <v>238</v>
      </c>
      <c r="CD39" s="28" t="s">
        <v>336</v>
      </c>
      <c r="CE39" s="29" t="s">
        <v>301</v>
      </c>
      <c r="CF39" s="29"/>
      <c r="CG39" s="29"/>
      <c r="CH39" s="29"/>
      <c r="CI39" s="29"/>
      <c r="CJ39" s="29"/>
      <c r="CK39" s="29"/>
      <c r="CL39" s="29"/>
      <c r="CM39" s="29"/>
      <c r="CN39" s="29"/>
      <c r="CO39" s="29"/>
      <c r="CP39" s="29"/>
      <c r="CQ39" s="29"/>
      <c r="CR39" s="29"/>
      <c r="CS39" s="29"/>
      <c r="CT39" s="29"/>
      <c r="CU39" s="29"/>
      <c r="CV39" s="29"/>
      <c r="CW39" s="29"/>
      <c r="CX39" s="29"/>
      <c r="CY39" s="29"/>
      <c r="CZ39" s="29"/>
      <c r="DA39" s="29"/>
      <c r="DB39" s="29"/>
      <c r="DC39" s="29"/>
      <c r="DD39" s="29"/>
      <c r="DE39" s="29"/>
      <c r="DF39" s="29"/>
      <c r="DG39" s="29"/>
      <c r="DH39" s="29"/>
      <c r="DI39" s="29"/>
      <c r="DJ39" s="29"/>
      <c r="DK39" s="29"/>
      <c r="DL39" s="29"/>
      <c r="DM39" s="29"/>
      <c r="DN39" s="29"/>
      <c r="DO39" s="29"/>
      <c r="DP39" s="29"/>
      <c r="DQ39" s="29"/>
      <c r="DR39" s="29"/>
      <c r="DS39" s="29" t="s">
        <v>342</v>
      </c>
      <c r="DT39" s="29"/>
      <c r="DU39" s="29"/>
      <c r="DV39" s="29"/>
      <c r="DW39" s="29"/>
      <c r="DX39" s="29"/>
      <c r="DY39" s="29"/>
      <c r="DZ39" s="29"/>
      <c r="EA39" s="29"/>
      <c r="EB39" s="29"/>
      <c r="EC39" s="29"/>
      <c r="ED39" s="29"/>
      <c r="EE39" s="29"/>
      <c r="EF39" s="29"/>
      <c r="EG39" s="29"/>
      <c r="EH39" s="29"/>
      <c r="EI39" s="29"/>
      <c r="EJ39" s="29"/>
      <c r="EK39" s="29"/>
      <c r="EL39" s="29"/>
      <c r="EM39" s="29"/>
      <c r="EN39" s="29"/>
      <c r="EO39" s="29"/>
      <c r="EP39" s="29"/>
      <c r="EQ39" s="29"/>
      <c r="ER39" s="29"/>
      <c r="ES39" s="29" t="s">
        <v>301</v>
      </c>
      <c r="FU39" s="19" t="s">
        <v>452</v>
      </c>
    </row>
    <row r="40" spans="1:177" s="19" customFormat="1" x14ac:dyDescent="0.25">
      <c r="A40" s="19" t="s">
        <v>173</v>
      </c>
      <c r="B40" s="19" t="s">
        <v>193</v>
      </c>
      <c r="C40" s="19" t="s">
        <v>192</v>
      </c>
      <c r="D40" s="19" t="s">
        <v>870</v>
      </c>
      <c r="E40" s="19" t="s">
        <v>340</v>
      </c>
      <c r="F40" s="27" t="s">
        <v>341</v>
      </c>
      <c r="I40" s="11" t="s">
        <v>862</v>
      </c>
      <c r="J40" s="30">
        <v>4013051043328</v>
      </c>
      <c r="K40" s="19" t="s">
        <v>194</v>
      </c>
      <c r="M40" s="19">
        <v>24</v>
      </c>
      <c r="N40" s="19" t="s">
        <v>175</v>
      </c>
      <c r="O40" s="19" t="s">
        <v>182</v>
      </c>
      <c r="P40" s="19">
        <f>34.95/1.21</f>
        <v>28.884297520661161</v>
      </c>
      <c r="Q40" s="19">
        <v>0</v>
      </c>
      <c r="R40" s="19" t="s">
        <v>176</v>
      </c>
      <c r="S40" s="19" t="s">
        <v>195</v>
      </c>
      <c r="W40" s="11" t="s">
        <v>868</v>
      </c>
      <c r="AA40" s="31">
        <v>0.03</v>
      </c>
      <c r="AB40" s="19" t="s">
        <v>176</v>
      </c>
      <c r="AG40" s="19" t="s">
        <v>195</v>
      </c>
      <c r="AH40" s="19" t="s">
        <v>177</v>
      </c>
      <c r="BX40" s="19" t="s">
        <v>198</v>
      </c>
      <c r="CD40" s="19" t="s">
        <v>336</v>
      </c>
      <c r="CE40" s="29" t="s">
        <v>301</v>
      </c>
      <c r="CF40" s="29"/>
      <c r="CG40" s="29"/>
      <c r="CH40" s="29"/>
      <c r="CI40" s="29"/>
      <c r="CJ40" s="29"/>
      <c r="CK40" s="29"/>
      <c r="CL40" s="29"/>
      <c r="CM40" s="29"/>
      <c r="CN40" s="29"/>
      <c r="CO40" s="29"/>
      <c r="CP40" s="29"/>
      <c r="CQ40" s="29"/>
      <c r="CR40" s="29"/>
      <c r="CS40" s="29"/>
      <c r="CT40" s="29"/>
      <c r="CU40" s="29"/>
      <c r="CV40" s="29"/>
      <c r="CW40" s="29"/>
      <c r="CX40" s="29"/>
      <c r="CY40" s="29"/>
      <c r="CZ40" s="29"/>
      <c r="DA40" s="29"/>
      <c r="DB40" s="29"/>
      <c r="DC40" s="29"/>
      <c r="DD40" s="29"/>
      <c r="DE40" s="29"/>
      <c r="DF40" s="29"/>
      <c r="DG40" s="29"/>
      <c r="DH40" s="29"/>
      <c r="DI40" s="29"/>
      <c r="DJ40" s="29"/>
      <c r="DK40" s="29"/>
      <c r="DL40" s="29"/>
      <c r="DM40" s="29"/>
      <c r="DN40" s="29"/>
      <c r="DO40" s="29"/>
      <c r="DP40" s="29"/>
      <c r="DQ40" s="29"/>
      <c r="DR40" s="29"/>
      <c r="DS40" s="29" t="s">
        <v>342</v>
      </c>
      <c r="DT40" s="29"/>
      <c r="DU40" s="29"/>
      <c r="DV40" s="29"/>
      <c r="DW40" s="29"/>
      <c r="DX40" s="29"/>
      <c r="DY40" s="29"/>
      <c r="DZ40" s="29"/>
      <c r="EA40" s="29"/>
      <c r="EB40" s="29"/>
      <c r="EC40" s="29"/>
      <c r="ED40" s="29"/>
      <c r="EE40" s="29"/>
      <c r="EF40" s="29"/>
      <c r="EG40" s="29"/>
      <c r="EH40" s="29"/>
      <c r="EI40" s="29"/>
      <c r="EJ40" s="29"/>
      <c r="EK40" s="29"/>
      <c r="EL40" s="29"/>
      <c r="EM40" s="29"/>
      <c r="EN40" s="29"/>
      <c r="EO40" s="29"/>
      <c r="EP40" s="29"/>
      <c r="EQ40" s="29"/>
      <c r="ER40" s="29"/>
      <c r="ES40" s="29" t="s">
        <v>301</v>
      </c>
      <c r="FU40" s="19" t="s">
        <v>452</v>
      </c>
    </row>
    <row r="41" spans="1:177" s="11" customFormat="1" x14ac:dyDescent="0.25">
      <c r="A41" s="11" t="s">
        <v>173</v>
      </c>
      <c r="B41" s="11" t="s">
        <v>193</v>
      </c>
      <c r="C41" s="11" t="s">
        <v>192</v>
      </c>
      <c r="D41" s="19" t="s">
        <v>870</v>
      </c>
      <c r="E41" s="11" t="s">
        <v>343</v>
      </c>
      <c r="F41" s="22" t="s">
        <v>344</v>
      </c>
      <c r="I41" s="11" t="s">
        <v>863</v>
      </c>
      <c r="J41" s="3">
        <v>4013051043311</v>
      </c>
      <c r="K41" s="11" t="s">
        <v>194</v>
      </c>
      <c r="M41" s="11">
        <v>24</v>
      </c>
      <c r="N41" s="11" t="s">
        <v>175</v>
      </c>
      <c r="O41" s="11" t="s">
        <v>182</v>
      </c>
      <c r="P41" s="11">
        <f>29.95/1.21</f>
        <v>24.75206611570248</v>
      </c>
      <c r="Q41" s="11">
        <v>0</v>
      </c>
      <c r="R41" s="11" t="s">
        <v>176</v>
      </c>
      <c r="S41" s="11" t="s">
        <v>195</v>
      </c>
      <c r="W41" s="11" t="s">
        <v>868</v>
      </c>
      <c r="AA41" s="8">
        <v>0.02</v>
      </c>
      <c r="AB41" s="11" t="s">
        <v>176</v>
      </c>
      <c r="AG41" s="11" t="s">
        <v>195</v>
      </c>
      <c r="AH41" s="11" t="s">
        <v>177</v>
      </c>
      <c r="BX41" s="11" t="s">
        <v>198</v>
      </c>
      <c r="CD41" s="11" t="s">
        <v>336</v>
      </c>
      <c r="CE41" s="5" t="s">
        <v>345</v>
      </c>
      <c r="CF41" s="5"/>
      <c r="CG41" s="5"/>
      <c r="CH41" s="5"/>
      <c r="CI41" s="5"/>
      <c r="CJ41" s="5"/>
      <c r="CK41" s="5"/>
      <c r="CL41" s="5"/>
      <c r="CM41" s="5"/>
      <c r="CN41" s="5"/>
      <c r="CO41" s="5"/>
      <c r="CP41" s="5"/>
      <c r="CQ41" s="5"/>
      <c r="CR41" s="5"/>
      <c r="CS41" s="5"/>
      <c r="CT41" s="5"/>
      <c r="CU41" s="5"/>
      <c r="CV41" s="5"/>
      <c r="CW41" s="5"/>
      <c r="CX41" s="5"/>
      <c r="CY41" s="5"/>
      <c r="CZ41" s="5"/>
      <c r="DA41" s="5"/>
      <c r="DB41" s="5"/>
      <c r="DC41" s="5"/>
      <c r="DD41" s="5"/>
      <c r="DE41" s="5"/>
      <c r="DF41" s="5"/>
      <c r="DG41" s="5"/>
      <c r="DH41" s="5"/>
      <c r="DI41" s="5"/>
      <c r="DJ41" s="5"/>
      <c r="DK41" s="5"/>
      <c r="DL41" s="5"/>
      <c r="DM41" s="5"/>
      <c r="DN41" s="5"/>
      <c r="DO41" s="5"/>
      <c r="DP41" s="5"/>
      <c r="DQ41" s="5"/>
      <c r="DR41" s="5"/>
      <c r="DS41" s="5" t="s">
        <v>337</v>
      </c>
      <c r="DT41" s="5"/>
      <c r="DU41" s="5"/>
      <c r="DV41" s="5"/>
      <c r="DW41" s="5"/>
      <c r="DX41" s="5"/>
      <c r="DY41" s="5"/>
      <c r="DZ41" s="5"/>
      <c r="EA41" s="5"/>
      <c r="EB41" s="5"/>
      <c r="EC41" s="5"/>
      <c r="ED41" s="5"/>
      <c r="EE41" s="5"/>
      <c r="EF41" s="5"/>
      <c r="EG41" s="5"/>
      <c r="EH41" s="5"/>
      <c r="EI41" s="5"/>
      <c r="EJ41" s="5"/>
      <c r="EK41" s="5"/>
      <c r="EL41" s="5"/>
      <c r="EM41" s="5"/>
      <c r="EN41" s="5"/>
      <c r="EO41" s="5"/>
      <c r="EP41" s="5"/>
      <c r="EQ41" s="5"/>
      <c r="ER41" s="5"/>
      <c r="ES41" s="5" t="s">
        <v>345</v>
      </c>
      <c r="FU41" s="11" t="s">
        <v>452</v>
      </c>
    </row>
    <row r="42" spans="1:177" s="11" customFormat="1" x14ac:dyDescent="0.25">
      <c r="A42" s="11" t="s">
        <v>173</v>
      </c>
      <c r="B42" s="11" t="s">
        <v>193</v>
      </c>
      <c r="C42" s="11" t="s">
        <v>192</v>
      </c>
      <c r="D42" s="19" t="s">
        <v>870</v>
      </c>
      <c r="E42" s="11" t="s">
        <v>348</v>
      </c>
      <c r="F42" s="22" t="s">
        <v>349</v>
      </c>
      <c r="I42" s="11" t="s">
        <v>864</v>
      </c>
      <c r="J42" s="3">
        <v>4013051042888</v>
      </c>
      <c r="K42" s="11" t="s">
        <v>194</v>
      </c>
      <c r="M42" s="11">
        <v>24</v>
      </c>
      <c r="N42" s="11" t="s">
        <v>175</v>
      </c>
      <c r="O42" s="11" t="s">
        <v>182</v>
      </c>
      <c r="P42" s="11">
        <f>27.95/1.21</f>
        <v>23.099173553719009</v>
      </c>
      <c r="Q42" s="11">
        <v>0</v>
      </c>
      <c r="R42" s="11" t="s">
        <v>176</v>
      </c>
      <c r="S42" s="11" t="s">
        <v>195</v>
      </c>
      <c r="W42" s="11" t="s">
        <v>868</v>
      </c>
      <c r="AA42" s="8">
        <v>0.03</v>
      </c>
      <c r="AB42" s="11" t="s">
        <v>176</v>
      </c>
      <c r="AG42" s="11" t="s">
        <v>195</v>
      </c>
      <c r="AH42" s="11" t="s">
        <v>177</v>
      </c>
      <c r="BX42" s="11" t="s">
        <v>198</v>
      </c>
      <c r="CD42" s="11" t="s">
        <v>336</v>
      </c>
      <c r="CE42" s="5" t="s">
        <v>350</v>
      </c>
      <c r="CF42" s="5"/>
      <c r="CG42" s="5"/>
      <c r="CH42" s="5"/>
      <c r="CI42" s="5"/>
      <c r="CJ42" s="5"/>
      <c r="CK42" s="5"/>
      <c r="CL42" s="5"/>
      <c r="CM42" s="5"/>
      <c r="CN42" s="5"/>
      <c r="CO42" s="5"/>
      <c r="CP42" s="5"/>
      <c r="CQ42" s="5"/>
      <c r="CR42" s="5"/>
      <c r="CS42" s="5"/>
      <c r="CT42" s="5"/>
      <c r="CU42" s="5"/>
      <c r="CV42" s="5"/>
      <c r="CW42" s="5"/>
      <c r="CX42" s="5"/>
      <c r="CY42" s="5"/>
      <c r="CZ42" s="5"/>
      <c r="DA42" s="5"/>
      <c r="DB42" s="5"/>
      <c r="DC42" s="5"/>
      <c r="DD42" s="5"/>
      <c r="DE42" s="5"/>
      <c r="DF42" s="5"/>
      <c r="DG42" s="5"/>
      <c r="DH42" s="5"/>
      <c r="DI42" s="5"/>
      <c r="DJ42" s="5"/>
      <c r="DK42" s="5"/>
      <c r="DL42" s="5"/>
      <c r="DM42" s="5"/>
      <c r="DN42" s="5"/>
      <c r="DO42" s="5"/>
      <c r="DP42" s="5"/>
      <c r="DQ42" s="5"/>
      <c r="DR42" s="5"/>
      <c r="DS42" s="5" t="s">
        <v>351</v>
      </c>
      <c r="DT42" s="5"/>
      <c r="DU42" s="5"/>
      <c r="DV42" s="5"/>
      <c r="DW42" s="5"/>
      <c r="DX42" s="5"/>
      <c r="DY42" s="5"/>
      <c r="DZ42" s="5"/>
      <c r="EA42" s="5"/>
      <c r="EB42" s="5"/>
      <c r="EC42" s="5"/>
      <c r="ED42" s="5"/>
      <c r="EE42" s="5"/>
      <c r="EF42" s="5"/>
      <c r="EG42" s="5"/>
      <c r="EH42" s="5"/>
      <c r="EI42" s="5"/>
      <c r="EJ42" s="5"/>
      <c r="EK42" s="5"/>
      <c r="EL42" s="5"/>
      <c r="EM42" s="5"/>
      <c r="EN42" s="5"/>
      <c r="EO42" s="5"/>
      <c r="EP42" s="5"/>
      <c r="EQ42" s="5"/>
      <c r="ER42" s="5"/>
      <c r="ES42" s="5" t="s">
        <v>350</v>
      </c>
      <c r="FU42" s="11" t="s">
        <v>452</v>
      </c>
    </row>
    <row r="43" spans="1:177" s="11" customFormat="1" x14ac:dyDescent="0.25">
      <c r="A43" s="11" t="s">
        <v>173</v>
      </c>
      <c r="B43" s="11" t="s">
        <v>193</v>
      </c>
      <c r="C43" s="11" t="s">
        <v>192</v>
      </c>
      <c r="D43" s="11" t="s">
        <v>869</v>
      </c>
      <c r="E43" s="11" t="s">
        <v>346</v>
      </c>
      <c r="F43" s="22" t="s">
        <v>347</v>
      </c>
      <c r="I43" s="11" t="s">
        <v>865</v>
      </c>
      <c r="J43" s="3">
        <v>4013051042871</v>
      </c>
      <c r="K43" s="11" t="s">
        <v>194</v>
      </c>
      <c r="M43" s="11">
        <v>24</v>
      </c>
      <c r="N43" s="11" t="s">
        <v>175</v>
      </c>
      <c r="O43" s="11" t="s">
        <v>182</v>
      </c>
      <c r="P43" s="11">
        <f>27.95/1.21</f>
        <v>23.099173553719009</v>
      </c>
      <c r="Q43" s="11">
        <v>0</v>
      </c>
      <c r="R43" s="11" t="s">
        <v>176</v>
      </c>
      <c r="S43" s="11" t="s">
        <v>195</v>
      </c>
      <c r="W43" s="11" t="s">
        <v>868</v>
      </c>
      <c r="AA43" s="8">
        <v>0.03</v>
      </c>
      <c r="AB43" s="11" t="s">
        <v>176</v>
      </c>
      <c r="AG43" s="11" t="s">
        <v>195</v>
      </c>
      <c r="AH43" s="11" t="s">
        <v>177</v>
      </c>
      <c r="BX43" s="11" t="s">
        <v>238</v>
      </c>
      <c r="CD43" s="11" t="s">
        <v>336</v>
      </c>
      <c r="CE43" s="5" t="s">
        <v>350</v>
      </c>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t="s">
        <v>351</v>
      </c>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t="s">
        <v>350</v>
      </c>
      <c r="FU43" s="11" t="s">
        <v>452</v>
      </c>
    </row>
    <row r="44" spans="1:177" s="11" customFormat="1" x14ac:dyDescent="0.25">
      <c r="A44" s="11" t="s">
        <v>173</v>
      </c>
      <c r="B44" s="11" t="s">
        <v>193</v>
      </c>
      <c r="C44" s="11" t="s">
        <v>192</v>
      </c>
      <c r="D44" s="11" t="s">
        <v>869</v>
      </c>
      <c r="E44" s="11" t="s">
        <v>352</v>
      </c>
      <c r="F44" s="22" t="s">
        <v>353</v>
      </c>
      <c r="I44" s="11" t="s">
        <v>866</v>
      </c>
      <c r="J44" s="3">
        <v>4013051013314</v>
      </c>
      <c r="K44" s="11" t="s">
        <v>194</v>
      </c>
      <c r="M44" s="11">
        <v>24</v>
      </c>
      <c r="N44" s="11" t="s">
        <v>175</v>
      </c>
      <c r="O44" s="11" t="s">
        <v>182</v>
      </c>
      <c r="P44" s="11">
        <f>19.9/1.21</f>
        <v>16.446280991735538</v>
      </c>
      <c r="Q44" s="11">
        <v>0</v>
      </c>
      <c r="R44" s="11" t="s">
        <v>176</v>
      </c>
      <c r="S44" s="11" t="s">
        <v>195</v>
      </c>
      <c r="W44" s="11" t="s">
        <v>868</v>
      </c>
      <c r="AA44" s="8">
        <v>0.03</v>
      </c>
      <c r="AB44" s="11" t="s">
        <v>176</v>
      </c>
      <c r="AG44" s="11" t="s">
        <v>195</v>
      </c>
      <c r="AH44" s="11" t="s">
        <v>177</v>
      </c>
      <c r="BX44" s="11" t="s">
        <v>243</v>
      </c>
      <c r="CD44" s="11" t="s">
        <v>354</v>
      </c>
      <c r="CE44" s="5" t="s">
        <v>355</v>
      </c>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t="s">
        <v>356</v>
      </c>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t="s">
        <v>355</v>
      </c>
      <c r="FU44" s="11" t="s">
        <v>452</v>
      </c>
    </row>
    <row r="45" spans="1:177" s="11" customFormat="1" x14ac:dyDescent="0.25">
      <c r="A45" s="11" t="s">
        <v>173</v>
      </c>
      <c r="B45" s="11" t="s">
        <v>193</v>
      </c>
      <c r="C45" s="11" t="s">
        <v>192</v>
      </c>
      <c r="D45" s="11" t="s">
        <v>357</v>
      </c>
      <c r="E45" s="11" t="s">
        <v>358</v>
      </c>
      <c r="F45" s="22">
        <v>358</v>
      </c>
      <c r="J45" s="3">
        <v>707398143585</v>
      </c>
      <c r="K45" s="11" t="s">
        <v>224</v>
      </c>
      <c r="M45" s="11">
        <v>24</v>
      </c>
      <c r="N45" s="11" t="s">
        <v>175</v>
      </c>
      <c r="O45" s="11" t="s">
        <v>182</v>
      </c>
      <c r="P45" s="11">
        <f>27.95/1.21</f>
        <v>23.099173553719009</v>
      </c>
      <c r="Q45" s="11">
        <v>0</v>
      </c>
      <c r="R45" s="11" t="s">
        <v>176</v>
      </c>
      <c r="S45" s="11" t="s">
        <v>195</v>
      </c>
      <c r="W45" s="20" t="s">
        <v>359</v>
      </c>
      <c r="AA45" s="8">
        <v>0.05</v>
      </c>
      <c r="AB45" s="11" t="s">
        <v>176</v>
      </c>
      <c r="AG45" s="11" t="s">
        <v>195</v>
      </c>
      <c r="AH45" s="11" t="s">
        <v>177</v>
      </c>
      <c r="BX45" s="11" t="s">
        <v>197</v>
      </c>
      <c r="CD45" s="11" t="s">
        <v>360</v>
      </c>
      <c r="CE45" s="5" t="s">
        <v>243</v>
      </c>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t="s">
        <v>351</v>
      </c>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FU45" s="11" t="s">
        <v>452</v>
      </c>
    </row>
    <row r="46" spans="1:177" s="11" customFormat="1" x14ac:dyDescent="0.25">
      <c r="A46" s="11" t="s">
        <v>173</v>
      </c>
      <c r="B46" s="11" t="s">
        <v>193</v>
      </c>
      <c r="C46" s="11" t="s">
        <v>192</v>
      </c>
      <c r="D46" s="11" t="s">
        <v>361</v>
      </c>
      <c r="E46" s="11" t="s">
        <v>362</v>
      </c>
      <c r="F46" s="22">
        <v>350</v>
      </c>
      <c r="J46" s="3">
        <v>7073981435096</v>
      </c>
      <c r="K46" s="11" t="s">
        <v>224</v>
      </c>
      <c r="M46" s="11">
        <v>24</v>
      </c>
      <c r="N46" s="11" t="s">
        <v>175</v>
      </c>
      <c r="O46" s="11" t="s">
        <v>182</v>
      </c>
      <c r="P46" s="11">
        <f>54.95/1.21</f>
        <v>45.413223140495873</v>
      </c>
      <c r="Q46" s="11">
        <v>0</v>
      </c>
      <c r="R46" s="11" t="s">
        <v>176</v>
      </c>
      <c r="S46" s="11" t="s">
        <v>195</v>
      </c>
      <c r="W46" s="11" t="s">
        <v>363</v>
      </c>
      <c r="AA46" s="8">
        <v>0.09</v>
      </c>
      <c r="AB46" s="11" t="s">
        <v>176</v>
      </c>
      <c r="AG46" s="11" t="s">
        <v>195</v>
      </c>
      <c r="AH46" s="11" t="s">
        <v>177</v>
      </c>
      <c r="BX46" s="11" t="s">
        <v>197</v>
      </c>
      <c r="CD46" s="20" t="s">
        <v>745</v>
      </c>
      <c r="CE46" s="5" t="s">
        <v>243</v>
      </c>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t="s">
        <v>301</v>
      </c>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FU46" s="11" t="s">
        <v>452</v>
      </c>
    </row>
    <row r="47" spans="1:177" s="11" customFormat="1" x14ac:dyDescent="0.25">
      <c r="A47" s="11" t="s">
        <v>173</v>
      </c>
      <c r="B47" s="11" t="s">
        <v>193</v>
      </c>
      <c r="C47" s="11" t="s">
        <v>192</v>
      </c>
      <c r="D47" s="11" t="s">
        <v>364</v>
      </c>
      <c r="E47" s="11" t="s">
        <v>365</v>
      </c>
      <c r="F47" s="22">
        <v>110</v>
      </c>
      <c r="J47" s="3">
        <v>7073981411090</v>
      </c>
      <c r="K47" s="11" t="s">
        <v>224</v>
      </c>
      <c r="M47" s="11">
        <v>24</v>
      </c>
      <c r="N47" s="11" t="s">
        <v>175</v>
      </c>
      <c r="O47" s="11" t="s">
        <v>182</v>
      </c>
      <c r="P47" s="11">
        <f t="shared" ref="P47:P48" si="3">54.95/1.21</f>
        <v>45.413223140495873</v>
      </c>
      <c r="Q47" s="11">
        <v>0</v>
      </c>
      <c r="R47" s="11" t="s">
        <v>176</v>
      </c>
      <c r="S47" s="11" t="s">
        <v>195</v>
      </c>
      <c r="W47" s="11" t="s">
        <v>366</v>
      </c>
      <c r="AA47" s="8">
        <v>0.08</v>
      </c>
      <c r="AB47" s="11" t="s">
        <v>176</v>
      </c>
      <c r="AG47" s="11" t="s">
        <v>195</v>
      </c>
      <c r="AH47" s="11" t="s">
        <v>177</v>
      </c>
      <c r="BX47" s="11" t="s">
        <v>197</v>
      </c>
      <c r="CD47" s="20" t="s">
        <v>745</v>
      </c>
      <c r="CE47" s="5" t="s">
        <v>243</v>
      </c>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t="s">
        <v>257</v>
      </c>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FU47" s="11" t="s">
        <v>452</v>
      </c>
    </row>
    <row r="48" spans="1:177" s="11" customFormat="1" x14ac:dyDescent="0.25">
      <c r="A48" s="11" t="s">
        <v>173</v>
      </c>
      <c r="B48" s="11" t="s">
        <v>193</v>
      </c>
      <c r="C48" s="11" t="s">
        <v>192</v>
      </c>
      <c r="D48" s="11" t="s">
        <v>874</v>
      </c>
      <c r="E48" s="11" t="s">
        <v>367</v>
      </c>
      <c r="F48" s="22" t="s">
        <v>368</v>
      </c>
      <c r="I48" s="11" t="s">
        <v>871</v>
      </c>
      <c r="J48" s="3">
        <v>4013051033909</v>
      </c>
      <c r="K48" s="11" t="s">
        <v>194</v>
      </c>
      <c r="M48" s="11">
        <v>24</v>
      </c>
      <c r="N48" s="11" t="s">
        <v>175</v>
      </c>
      <c r="O48" s="11" t="s">
        <v>182</v>
      </c>
      <c r="P48" s="11">
        <f t="shared" si="3"/>
        <v>45.413223140495873</v>
      </c>
      <c r="Q48" s="11">
        <v>0</v>
      </c>
      <c r="R48" s="11" t="s">
        <v>176</v>
      </c>
      <c r="S48" s="11" t="s">
        <v>195</v>
      </c>
      <c r="W48" s="11" t="s">
        <v>873</v>
      </c>
      <c r="AA48" s="8">
        <v>0.05</v>
      </c>
      <c r="AB48" s="11" t="s">
        <v>176</v>
      </c>
      <c r="AG48" s="11" t="s">
        <v>195</v>
      </c>
      <c r="AH48" s="11" t="s">
        <v>177</v>
      </c>
      <c r="BX48" s="11" t="s">
        <v>243</v>
      </c>
      <c r="CD48" s="11" t="s">
        <v>369</v>
      </c>
      <c r="CE48" s="5" t="s">
        <v>370</v>
      </c>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t="s">
        <v>342</v>
      </c>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t="s">
        <v>370</v>
      </c>
      <c r="FU48" s="11" t="s">
        <v>452</v>
      </c>
    </row>
    <row r="49" spans="1:177" s="11" customFormat="1" x14ac:dyDescent="0.25">
      <c r="A49" s="11" t="s">
        <v>173</v>
      </c>
      <c r="B49" s="11" t="s">
        <v>193</v>
      </c>
      <c r="C49" s="11" t="s">
        <v>192</v>
      </c>
      <c r="D49" s="11" t="s">
        <v>874</v>
      </c>
      <c r="E49" s="11" t="s">
        <v>371</v>
      </c>
      <c r="F49" s="22" t="s">
        <v>372</v>
      </c>
      <c r="I49" s="11" t="s">
        <v>872</v>
      </c>
      <c r="J49" s="3">
        <v>4013051033893</v>
      </c>
      <c r="K49" s="11" t="s">
        <v>194</v>
      </c>
      <c r="M49" s="11">
        <v>24</v>
      </c>
      <c r="N49" s="11" t="s">
        <v>175</v>
      </c>
      <c r="O49" s="11" t="s">
        <v>182</v>
      </c>
      <c r="P49" s="11">
        <f>59.95/1.21</f>
        <v>49.545454545454547</v>
      </c>
      <c r="Q49" s="11">
        <v>0</v>
      </c>
      <c r="R49" s="11" t="s">
        <v>176</v>
      </c>
      <c r="S49" s="11" t="s">
        <v>195</v>
      </c>
      <c r="W49" s="11" t="s">
        <v>873</v>
      </c>
      <c r="AA49" s="8">
        <v>0.05</v>
      </c>
      <c r="AB49" s="11" t="s">
        <v>176</v>
      </c>
      <c r="AG49" s="11" t="s">
        <v>195</v>
      </c>
      <c r="AH49" s="11" t="s">
        <v>177</v>
      </c>
      <c r="BX49" s="11" t="s">
        <v>243</v>
      </c>
      <c r="CD49" s="11" t="s">
        <v>369</v>
      </c>
      <c r="CE49" s="5" t="s">
        <v>337</v>
      </c>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t="s">
        <v>373</v>
      </c>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t="s">
        <v>337</v>
      </c>
      <c r="FU49" s="11" t="s">
        <v>452</v>
      </c>
    </row>
    <row r="50" spans="1:177" s="11" customFormat="1" x14ac:dyDescent="0.25">
      <c r="A50" s="11" t="s">
        <v>173</v>
      </c>
      <c r="B50" s="11" t="s">
        <v>193</v>
      </c>
      <c r="C50" s="11" t="s">
        <v>192</v>
      </c>
      <c r="D50" s="11" t="s">
        <v>374</v>
      </c>
      <c r="E50" s="11" t="s">
        <v>375</v>
      </c>
      <c r="F50" s="22" t="s">
        <v>376</v>
      </c>
      <c r="J50" s="3">
        <v>4013051034401</v>
      </c>
      <c r="K50" s="11" t="s">
        <v>194</v>
      </c>
      <c r="M50" s="11">
        <v>24</v>
      </c>
      <c r="N50" s="11" t="s">
        <v>175</v>
      </c>
      <c r="O50" s="11" t="s">
        <v>182</v>
      </c>
      <c r="P50" s="11">
        <f>33.95/1.21</f>
        <v>28.057851239669425</v>
      </c>
      <c r="Q50" s="11">
        <v>0</v>
      </c>
      <c r="R50" s="11" t="s">
        <v>176</v>
      </c>
      <c r="S50" s="11" t="s">
        <v>195</v>
      </c>
      <c r="W50" s="11" t="s">
        <v>377</v>
      </c>
      <c r="AA50" s="8">
        <v>0.03</v>
      </c>
      <c r="AB50" s="11" t="s">
        <v>176</v>
      </c>
      <c r="AG50" s="11" t="s">
        <v>195</v>
      </c>
      <c r="AH50" s="11" t="s">
        <v>177</v>
      </c>
      <c r="BX50" s="11" t="s">
        <v>243</v>
      </c>
      <c r="CD50" s="11" t="s">
        <v>378</v>
      </c>
      <c r="CE50" s="5" t="s">
        <v>379</v>
      </c>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t="s">
        <v>370</v>
      </c>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t="s">
        <v>379</v>
      </c>
      <c r="FU50" s="11" t="s">
        <v>452</v>
      </c>
    </row>
    <row r="51" spans="1:177" s="11" customFormat="1" x14ac:dyDescent="0.25">
      <c r="A51" s="11" t="s">
        <v>173</v>
      </c>
      <c r="B51" s="11" t="s">
        <v>193</v>
      </c>
      <c r="C51" s="11" t="s">
        <v>192</v>
      </c>
      <c r="D51" s="11" t="s">
        <v>382</v>
      </c>
      <c r="E51" s="11" t="s">
        <v>380</v>
      </c>
      <c r="F51" s="22">
        <v>248</v>
      </c>
      <c r="J51" s="3">
        <v>7073981124822</v>
      </c>
      <c r="K51" s="11" t="s">
        <v>224</v>
      </c>
      <c r="M51" s="11">
        <v>24</v>
      </c>
      <c r="N51" s="11" t="s">
        <v>175</v>
      </c>
      <c r="O51" s="11" t="s">
        <v>182</v>
      </c>
      <c r="P51" s="11">
        <f>25.95/1.21</f>
        <v>21.446280991735538</v>
      </c>
      <c r="Q51" s="11">
        <v>0</v>
      </c>
      <c r="R51" s="11" t="s">
        <v>176</v>
      </c>
      <c r="S51" s="11" t="s">
        <v>195</v>
      </c>
      <c r="W51" s="11" t="s">
        <v>381</v>
      </c>
      <c r="AA51" s="8">
        <v>0.06</v>
      </c>
      <c r="AB51" s="11" t="s">
        <v>176</v>
      </c>
      <c r="AG51" s="11" t="s">
        <v>195</v>
      </c>
      <c r="AH51" s="11" t="s">
        <v>177</v>
      </c>
      <c r="BX51" s="11" t="s">
        <v>197</v>
      </c>
      <c r="CD51" s="11" t="s">
        <v>311</v>
      </c>
      <c r="CE51" s="5" t="s">
        <v>383</v>
      </c>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t="s">
        <v>384</v>
      </c>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t="s">
        <v>383</v>
      </c>
      <c r="FU51" s="11" t="s">
        <v>452</v>
      </c>
    </row>
    <row r="52" spans="1:177" s="11" customFormat="1" x14ac:dyDescent="0.25">
      <c r="A52" s="11" t="s">
        <v>173</v>
      </c>
      <c r="B52" s="11" t="s">
        <v>193</v>
      </c>
      <c r="C52" s="11" t="s">
        <v>192</v>
      </c>
      <c r="D52" s="11" t="s">
        <v>385</v>
      </c>
      <c r="E52" s="11" t="s">
        <v>386</v>
      </c>
      <c r="F52" s="22">
        <v>518</v>
      </c>
      <c r="J52" s="3">
        <v>7073981151866</v>
      </c>
      <c r="K52" s="11" t="s">
        <v>224</v>
      </c>
      <c r="M52" s="11">
        <v>24</v>
      </c>
      <c r="N52" s="11" t="s">
        <v>175</v>
      </c>
      <c r="O52" s="11" t="s">
        <v>182</v>
      </c>
      <c r="P52" s="11">
        <f>31.95/1.21</f>
        <v>26.404958677685951</v>
      </c>
      <c r="Q52" s="11">
        <v>0</v>
      </c>
      <c r="R52" s="11" t="s">
        <v>176</v>
      </c>
      <c r="S52" s="11" t="s">
        <v>195</v>
      </c>
      <c r="W52" s="11" t="s">
        <v>387</v>
      </c>
      <c r="AA52" s="8">
        <v>0.06</v>
      </c>
      <c r="AB52" s="11" t="s">
        <v>176</v>
      </c>
      <c r="AG52" s="11" t="s">
        <v>195</v>
      </c>
      <c r="AH52" s="11" t="s">
        <v>177</v>
      </c>
      <c r="BX52" s="11" t="s">
        <v>197</v>
      </c>
      <c r="CD52" s="11" t="s">
        <v>388</v>
      </c>
      <c r="CE52" s="5" t="s">
        <v>393</v>
      </c>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t="s">
        <v>394</v>
      </c>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t="s">
        <v>393</v>
      </c>
      <c r="FU52" s="11" t="s">
        <v>452</v>
      </c>
    </row>
    <row r="53" spans="1:177" s="11" customFormat="1" x14ac:dyDescent="0.25">
      <c r="A53" s="11" t="s">
        <v>173</v>
      </c>
      <c r="B53" s="11" t="s">
        <v>193</v>
      </c>
      <c r="C53" s="11" t="s">
        <v>192</v>
      </c>
      <c r="D53" s="11" t="s">
        <v>389</v>
      </c>
      <c r="E53" s="11" t="s">
        <v>390</v>
      </c>
      <c r="F53" s="22">
        <v>218</v>
      </c>
      <c r="J53" s="3">
        <v>707398112185</v>
      </c>
      <c r="K53" s="11" t="s">
        <v>224</v>
      </c>
      <c r="M53" s="11">
        <v>24</v>
      </c>
      <c r="N53" s="11" t="s">
        <v>175</v>
      </c>
      <c r="O53" s="11" t="s">
        <v>182</v>
      </c>
      <c r="P53" s="11">
        <f>32.5/1.21</f>
        <v>26.859504132231407</v>
      </c>
      <c r="Q53" s="11">
        <v>0</v>
      </c>
      <c r="R53" s="11" t="s">
        <v>176</v>
      </c>
      <c r="S53" s="11" t="s">
        <v>195</v>
      </c>
      <c r="W53" s="11" t="s">
        <v>391</v>
      </c>
      <c r="AA53" s="8">
        <v>7.0000000000000007E-2</v>
      </c>
      <c r="AB53" s="11" t="s">
        <v>176</v>
      </c>
      <c r="AG53" s="11" t="s">
        <v>195</v>
      </c>
      <c r="AH53" s="11" t="s">
        <v>177</v>
      </c>
      <c r="BX53" s="11" t="s">
        <v>197</v>
      </c>
      <c r="CD53" s="11" t="s">
        <v>311</v>
      </c>
      <c r="CE53" s="5" t="s">
        <v>395</v>
      </c>
      <c r="CF53" s="5"/>
      <c r="CG53" s="5"/>
      <c r="CH53" s="5"/>
      <c r="CI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t="s">
        <v>392</v>
      </c>
      <c r="FU53" s="11" t="s">
        <v>452</v>
      </c>
    </row>
    <row r="54" spans="1:177" s="11" customFormat="1" x14ac:dyDescent="0.25">
      <c r="A54" s="11" t="s">
        <v>173</v>
      </c>
      <c r="B54" s="11" t="s">
        <v>193</v>
      </c>
      <c r="C54" s="11" t="s">
        <v>192</v>
      </c>
      <c r="D54" s="11" t="s">
        <v>396</v>
      </c>
      <c r="E54" s="11" t="s">
        <v>397</v>
      </c>
      <c r="F54" s="22">
        <v>217</v>
      </c>
      <c r="J54" s="3">
        <v>707398122177</v>
      </c>
      <c r="K54" s="11" t="s">
        <v>224</v>
      </c>
      <c r="M54" s="11">
        <v>24</v>
      </c>
      <c r="N54" s="11" t="s">
        <v>175</v>
      </c>
      <c r="O54" s="11" t="s">
        <v>182</v>
      </c>
      <c r="P54" s="11">
        <f>31.95/1.21</f>
        <v>26.404958677685951</v>
      </c>
      <c r="Q54" s="11">
        <v>0</v>
      </c>
      <c r="R54" s="11" t="s">
        <v>176</v>
      </c>
      <c r="S54" s="11" t="s">
        <v>195</v>
      </c>
      <c r="W54" s="11" t="s">
        <v>398</v>
      </c>
      <c r="AA54" s="8">
        <v>0.06</v>
      </c>
      <c r="AB54" s="11" t="s">
        <v>176</v>
      </c>
      <c r="AG54" s="11" t="s">
        <v>195</v>
      </c>
      <c r="AH54" s="11" t="s">
        <v>177</v>
      </c>
      <c r="BX54" s="11" t="s">
        <v>197</v>
      </c>
      <c r="CD54" s="11" t="s">
        <v>399</v>
      </c>
      <c r="CE54" s="5" t="s">
        <v>383</v>
      </c>
      <c r="CF54" s="5"/>
      <c r="CG54" s="5"/>
      <c r="CH54" s="5"/>
      <c r="CI54" s="5"/>
      <c r="CJ54" s="5"/>
      <c r="CK54" s="5"/>
      <c r="CL54" s="5"/>
      <c r="CM54" s="5"/>
      <c r="CN54" s="5"/>
      <c r="CO54" s="5"/>
      <c r="CP54" s="5"/>
      <c r="CQ54" s="5"/>
      <c r="CR54" s="5"/>
      <c r="CS54" s="5"/>
      <c r="CT54" s="5"/>
      <c r="CU54" s="5"/>
      <c r="CV54" s="5"/>
      <c r="CW54" s="5"/>
      <c r="CX54" s="5"/>
      <c r="CY54" s="5"/>
      <c r="CZ54" s="5"/>
      <c r="DA54" s="5"/>
      <c r="DB54" s="5"/>
      <c r="DC54" s="5"/>
      <c r="DD54" s="5"/>
      <c r="DE54" s="5"/>
      <c r="DF54" s="5"/>
      <c r="DG54" s="5"/>
      <c r="DH54" s="5"/>
      <c r="DI54" s="5"/>
      <c r="DJ54" s="5"/>
      <c r="DK54" s="5"/>
      <c r="DL54" s="5"/>
      <c r="DM54" s="5"/>
      <c r="DN54" s="5"/>
      <c r="DO54" s="5"/>
      <c r="DP54" s="5"/>
      <c r="DQ54" s="5"/>
      <c r="DR54" s="5"/>
      <c r="DS54" s="5"/>
      <c r="DT54" s="5"/>
      <c r="DU54" s="5"/>
      <c r="DV54" s="5"/>
      <c r="DW54" s="5"/>
      <c r="DX54" s="5"/>
      <c r="DY54" s="5"/>
      <c r="DZ54" s="5"/>
      <c r="EA54" s="5"/>
      <c r="EB54" s="5"/>
      <c r="EC54" s="5"/>
      <c r="ED54" s="5"/>
      <c r="EE54" s="5"/>
      <c r="EF54" s="5"/>
      <c r="EG54" s="5"/>
      <c r="EH54" s="5"/>
      <c r="EI54" s="5"/>
      <c r="EJ54" s="5"/>
      <c r="EK54" s="5"/>
      <c r="EL54" s="5"/>
      <c r="EM54" s="5"/>
      <c r="EN54" s="5"/>
      <c r="EO54" s="5"/>
      <c r="EP54" s="5"/>
      <c r="EQ54" s="5"/>
      <c r="ER54" s="5"/>
      <c r="ES54" s="5" t="s">
        <v>400</v>
      </c>
      <c r="FU54" s="11" t="s">
        <v>452</v>
      </c>
    </row>
    <row r="55" spans="1:177" s="11" customFormat="1" x14ac:dyDescent="0.25">
      <c r="A55" s="11" t="s">
        <v>173</v>
      </c>
      <c r="B55" s="11" t="s">
        <v>193</v>
      </c>
      <c r="C55" s="11" t="s">
        <v>192</v>
      </c>
      <c r="D55" s="11" t="s">
        <v>401</v>
      </c>
      <c r="E55" s="11" t="s">
        <v>402</v>
      </c>
      <c r="F55" s="22">
        <v>348</v>
      </c>
      <c r="J55" s="3">
        <v>707398113489</v>
      </c>
      <c r="K55" s="11" t="s">
        <v>224</v>
      </c>
      <c r="M55" s="11">
        <v>24</v>
      </c>
      <c r="N55" s="11" t="s">
        <v>175</v>
      </c>
      <c r="O55" s="11" t="s">
        <v>182</v>
      </c>
      <c r="P55" s="11">
        <f>20.95/1.21</f>
        <v>17.314049586776861</v>
      </c>
      <c r="Q55" s="11">
        <v>0</v>
      </c>
      <c r="R55" s="11" t="s">
        <v>176</v>
      </c>
      <c r="S55" s="11" t="s">
        <v>195</v>
      </c>
      <c r="W55" s="11" t="s">
        <v>403</v>
      </c>
      <c r="AA55" s="8">
        <v>0.04</v>
      </c>
      <c r="AB55" s="11" t="s">
        <v>176</v>
      </c>
      <c r="AG55" s="11" t="s">
        <v>195</v>
      </c>
      <c r="AH55" s="11" t="s">
        <v>177</v>
      </c>
      <c r="BX55" s="11" t="s">
        <v>197</v>
      </c>
      <c r="CD55" s="11" t="s">
        <v>404</v>
      </c>
      <c r="CE55" s="5" t="s">
        <v>301</v>
      </c>
      <c r="CF55" s="5"/>
      <c r="CG55" s="5"/>
      <c r="CH55" s="5"/>
      <c r="CI55" s="5"/>
      <c r="CJ55" s="5"/>
      <c r="CK55" s="5"/>
      <c r="CL55" s="5"/>
      <c r="CM55" s="5"/>
      <c r="CN55" s="5"/>
      <c r="CO55" s="5"/>
      <c r="CP55" s="5"/>
      <c r="CQ55" s="5"/>
      <c r="CR55" s="5"/>
      <c r="CS55" s="5"/>
      <c r="CT55" s="5"/>
      <c r="CU55" s="5"/>
      <c r="CV55" s="5"/>
      <c r="CW55" s="5"/>
      <c r="CX55" s="5"/>
      <c r="CY55" s="5"/>
      <c r="CZ55" s="5"/>
      <c r="DA55" s="5"/>
      <c r="DB55" s="5"/>
      <c r="DC55" s="5"/>
      <c r="DD55" s="5"/>
      <c r="DE55" s="5"/>
      <c r="DF55" s="5"/>
      <c r="DG55" s="5"/>
      <c r="DH55" s="5"/>
      <c r="DI55" s="5"/>
      <c r="DJ55" s="5"/>
      <c r="DK55" s="5"/>
      <c r="DL55" s="5"/>
      <c r="DM55" s="5"/>
      <c r="DN55" s="5"/>
      <c r="DO55" s="5"/>
      <c r="DP55" s="5"/>
      <c r="DQ55" s="5"/>
      <c r="DR55" s="5"/>
      <c r="DS55" s="5"/>
      <c r="DT55" s="5"/>
      <c r="DU55" s="5"/>
      <c r="DV55" s="5"/>
      <c r="DW55" s="5"/>
      <c r="DX55" s="5"/>
      <c r="DY55" s="5"/>
      <c r="DZ55" s="5"/>
      <c r="EA55" s="5"/>
      <c r="EB55" s="5"/>
      <c r="EC55" s="5"/>
      <c r="ED55" s="5"/>
      <c r="EE55" s="5"/>
      <c r="EF55" s="5"/>
      <c r="EG55" s="5"/>
      <c r="EH55" s="5"/>
      <c r="EI55" s="5"/>
      <c r="EJ55" s="5"/>
      <c r="EK55" s="5"/>
      <c r="EL55" s="5"/>
      <c r="EM55" s="5"/>
      <c r="EN55" s="5"/>
      <c r="EO55" s="5"/>
      <c r="EP55" s="5"/>
      <c r="EQ55" s="5"/>
      <c r="ER55" s="5"/>
      <c r="ES55" s="5" t="s">
        <v>267</v>
      </c>
      <c r="FU55" s="11" t="s">
        <v>452</v>
      </c>
    </row>
    <row r="56" spans="1:177" s="11" customFormat="1" x14ac:dyDescent="0.25">
      <c r="A56" s="11" t="s">
        <v>173</v>
      </c>
      <c r="B56" s="11" t="s">
        <v>193</v>
      </c>
      <c r="C56" s="11" t="s">
        <v>192</v>
      </c>
      <c r="D56" s="11" t="s">
        <v>405</v>
      </c>
      <c r="E56" s="11" t="s">
        <v>406</v>
      </c>
      <c r="F56" s="22">
        <v>108</v>
      </c>
      <c r="J56" s="3">
        <v>707398111089</v>
      </c>
      <c r="K56" s="11" t="s">
        <v>224</v>
      </c>
      <c r="M56" s="11">
        <v>24</v>
      </c>
      <c r="N56" s="11" t="s">
        <v>175</v>
      </c>
      <c r="O56" s="11" t="s">
        <v>182</v>
      </c>
      <c r="P56" s="11">
        <f>20.95/1.21</f>
        <v>17.314049586776861</v>
      </c>
      <c r="Q56" s="11">
        <v>0</v>
      </c>
      <c r="R56" s="11" t="s">
        <v>176</v>
      </c>
      <c r="S56" s="11" t="s">
        <v>195</v>
      </c>
      <c r="W56" s="11" t="s">
        <v>407</v>
      </c>
      <c r="AA56" s="8">
        <v>0.03</v>
      </c>
      <c r="AB56" s="11" t="s">
        <v>176</v>
      </c>
      <c r="AG56" s="11" t="s">
        <v>195</v>
      </c>
      <c r="AH56" s="11" t="s">
        <v>177</v>
      </c>
      <c r="BX56" s="11" t="s">
        <v>197</v>
      </c>
      <c r="CD56" s="11" t="s">
        <v>404</v>
      </c>
      <c r="CE56" s="5" t="s">
        <v>257</v>
      </c>
      <c r="CF56" s="5"/>
      <c r="CG56" s="5"/>
      <c r="CH56" s="5"/>
      <c r="CI56" s="5"/>
      <c r="CJ56" s="5"/>
      <c r="CK56" s="5"/>
      <c r="CL56" s="5"/>
      <c r="CM56" s="5"/>
      <c r="CN56" s="5"/>
      <c r="CO56" s="5"/>
      <c r="CP56" s="5"/>
      <c r="CQ56" s="5"/>
      <c r="CR56" s="5"/>
      <c r="CS56" s="5"/>
      <c r="CT56" s="5"/>
      <c r="CU56" s="5"/>
      <c r="CV56" s="5"/>
      <c r="CW56" s="5"/>
      <c r="CX56" s="5"/>
      <c r="CY56" s="5"/>
      <c r="CZ56" s="5"/>
      <c r="DA56" s="5"/>
      <c r="DB56" s="5"/>
      <c r="DC56" s="5"/>
      <c r="DD56" s="5"/>
      <c r="DE56" s="5"/>
      <c r="DF56" s="5"/>
      <c r="DG56" s="5"/>
      <c r="DH56" s="5"/>
      <c r="DI56" s="5"/>
      <c r="DJ56" s="5"/>
      <c r="DK56" s="5"/>
      <c r="DL56" s="5"/>
      <c r="DM56" s="5"/>
      <c r="DN56" s="5"/>
      <c r="DO56" s="5"/>
      <c r="DP56" s="5"/>
      <c r="DQ56" s="5"/>
      <c r="DR56" s="5"/>
      <c r="DS56" s="5"/>
      <c r="DT56" s="5"/>
      <c r="DU56" s="5"/>
      <c r="DV56" s="5"/>
      <c r="DW56" s="5"/>
      <c r="DX56" s="5"/>
      <c r="DY56" s="5"/>
      <c r="DZ56" s="5"/>
      <c r="EA56" s="5"/>
      <c r="EB56" s="5"/>
      <c r="EC56" s="5"/>
      <c r="ED56" s="5"/>
      <c r="EE56" s="5"/>
      <c r="EF56" s="5"/>
      <c r="EG56" s="5"/>
      <c r="EH56" s="5"/>
      <c r="EI56" s="5"/>
      <c r="EJ56" s="5"/>
      <c r="EK56" s="5"/>
      <c r="EL56" s="5"/>
      <c r="EM56" s="5"/>
      <c r="EN56" s="5"/>
      <c r="EO56" s="5"/>
      <c r="EP56" s="5"/>
      <c r="EQ56" s="5"/>
      <c r="ER56" s="5"/>
      <c r="ES56" s="5" t="s">
        <v>408</v>
      </c>
      <c r="FU56" s="11" t="s">
        <v>452</v>
      </c>
    </row>
    <row r="57" spans="1:177" s="11" customFormat="1" x14ac:dyDescent="0.25">
      <c r="A57" s="11" t="s">
        <v>173</v>
      </c>
      <c r="B57" s="11" t="s">
        <v>193</v>
      </c>
      <c r="C57" s="11" t="s">
        <v>192</v>
      </c>
      <c r="D57" s="11" t="s">
        <v>409</v>
      </c>
      <c r="E57" s="11" t="s">
        <v>410</v>
      </c>
      <c r="F57" s="22">
        <v>98</v>
      </c>
      <c r="J57" s="3">
        <v>7073981209826</v>
      </c>
      <c r="K57" s="11" t="s">
        <v>224</v>
      </c>
      <c r="M57" s="11">
        <v>24</v>
      </c>
      <c r="N57" s="11" t="s">
        <v>175</v>
      </c>
      <c r="O57" s="11" t="s">
        <v>182</v>
      </c>
      <c r="P57" s="11">
        <f>20.95/1.21</f>
        <v>17.314049586776861</v>
      </c>
      <c r="Q57" s="11">
        <v>0</v>
      </c>
      <c r="R57" s="11" t="s">
        <v>176</v>
      </c>
      <c r="S57" s="11" t="s">
        <v>195</v>
      </c>
      <c r="W57" s="11" t="s">
        <v>411</v>
      </c>
      <c r="AA57" s="8">
        <v>0.03</v>
      </c>
      <c r="AB57" s="11" t="s">
        <v>176</v>
      </c>
      <c r="AG57" s="11" t="s">
        <v>195</v>
      </c>
      <c r="AH57" s="11" t="s">
        <v>177</v>
      </c>
      <c r="BX57" s="11" t="s">
        <v>197</v>
      </c>
      <c r="CD57" s="11" t="s">
        <v>404</v>
      </c>
      <c r="CE57" s="5" t="s">
        <v>288</v>
      </c>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t="s">
        <v>408</v>
      </c>
      <c r="FU57" s="11" t="s">
        <v>452</v>
      </c>
    </row>
    <row r="58" spans="1:177" s="11" customFormat="1" x14ac:dyDescent="0.25">
      <c r="A58" s="11" t="s">
        <v>173</v>
      </c>
      <c r="B58" s="11" t="s">
        <v>193</v>
      </c>
      <c r="C58" s="11" t="s">
        <v>192</v>
      </c>
      <c r="D58" s="11" t="s">
        <v>412</v>
      </c>
      <c r="E58" s="11" t="s">
        <v>413</v>
      </c>
      <c r="F58" s="22">
        <v>418</v>
      </c>
      <c r="J58" s="3">
        <v>707398114189</v>
      </c>
      <c r="K58" s="11" t="s">
        <v>224</v>
      </c>
      <c r="M58" s="11">
        <v>24</v>
      </c>
      <c r="N58" s="11" t="s">
        <v>175</v>
      </c>
      <c r="O58" s="11" t="s">
        <v>182</v>
      </c>
      <c r="P58" s="11">
        <f>26.95/1.21</f>
        <v>22.272727272727273</v>
      </c>
      <c r="Q58" s="11">
        <v>0</v>
      </c>
      <c r="R58" s="11" t="s">
        <v>176</v>
      </c>
      <c r="S58" s="11" t="s">
        <v>195</v>
      </c>
      <c r="W58" s="11" t="s">
        <v>414</v>
      </c>
      <c r="AA58" s="8">
        <v>0.06</v>
      </c>
      <c r="AB58" s="11" t="s">
        <v>176</v>
      </c>
      <c r="AG58" s="11" t="s">
        <v>195</v>
      </c>
      <c r="AH58" s="11" t="s">
        <v>177</v>
      </c>
      <c r="BX58" s="11" t="s">
        <v>243</v>
      </c>
      <c r="CD58" s="11" t="s">
        <v>415</v>
      </c>
      <c r="CE58" s="5" t="s">
        <v>301</v>
      </c>
      <c r="CF58" s="5"/>
      <c r="CG58" s="5"/>
      <c r="CH58" s="5"/>
      <c r="CI58" s="5"/>
      <c r="CJ58" s="5"/>
      <c r="CK58" s="5"/>
      <c r="CL58" s="5"/>
      <c r="CM58" s="5"/>
      <c r="CN58" s="5"/>
      <c r="CO58" s="5"/>
      <c r="CP58" s="5"/>
      <c r="CQ58" s="5"/>
      <c r="CR58" s="5"/>
      <c r="CS58" s="5"/>
      <c r="CT58" s="5"/>
      <c r="CU58" s="5"/>
      <c r="CV58" s="5"/>
      <c r="CW58" s="5"/>
      <c r="CX58" s="5"/>
      <c r="CY58" s="5"/>
      <c r="CZ58" s="5"/>
      <c r="DA58" s="5"/>
      <c r="DB58" s="5"/>
      <c r="DC58" s="5"/>
      <c r="DD58" s="5"/>
      <c r="DE58" s="5"/>
      <c r="DF58" s="5"/>
      <c r="DG58" s="5"/>
      <c r="DH58" s="5"/>
      <c r="DI58" s="5"/>
      <c r="DJ58" s="5"/>
      <c r="DK58" s="5"/>
      <c r="DL58" s="5"/>
      <c r="DM58" s="5"/>
      <c r="DN58" s="5"/>
      <c r="DO58" s="5"/>
      <c r="DP58" s="5"/>
      <c r="DQ58" s="5"/>
      <c r="DR58" s="5"/>
      <c r="DS58" s="5"/>
      <c r="DT58" s="5"/>
      <c r="DU58" s="5"/>
      <c r="DV58" s="5"/>
      <c r="DW58" s="5"/>
      <c r="DX58" s="5"/>
      <c r="DY58" s="5"/>
      <c r="DZ58" s="5"/>
      <c r="EA58" s="5"/>
      <c r="EB58" s="5"/>
      <c r="EC58" s="5"/>
      <c r="ED58" s="5"/>
      <c r="EE58" s="5"/>
      <c r="EF58" s="5"/>
      <c r="EG58" s="5"/>
      <c r="EH58" s="5"/>
      <c r="EI58" s="5"/>
      <c r="EJ58" s="5"/>
      <c r="EK58" s="5"/>
      <c r="EL58" s="5"/>
      <c r="EM58" s="5"/>
      <c r="EN58" s="5"/>
      <c r="EO58" s="5"/>
      <c r="EP58" s="5"/>
      <c r="EQ58" s="5"/>
      <c r="ER58" s="5"/>
      <c r="ES58" s="5" t="s">
        <v>279</v>
      </c>
      <c r="FU58" s="11" t="s">
        <v>452</v>
      </c>
    </row>
    <row r="59" spans="1:177" s="11" customFormat="1" x14ac:dyDescent="0.25">
      <c r="A59" s="11" t="s">
        <v>173</v>
      </c>
      <c r="B59" s="11" t="s">
        <v>193</v>
      </c>
      <c r="C59" s="11" t="s">
        <v>192</v>
      </c>
      <c r="D59" s="11" t="s">
        <v>416</v>
      </c>
      <c r="E59" s="11" t="s">
        <v>417</v>
      </c>
      <c r="F59" s="22">
        <v>408</v>
      </c>
      <c r="J59" s="3">
        <v>707398114080</v>
      </c>
      <c r="K59" s="11" t="s">
        <v>224</v>
      </c>
      <c r="M59" s="11">
        <v>24</v>
      </c>
      <c r="N59" s="11" t="s">
        <v>175</v>
      </c>
      <c r="O59" s="11" t="s">
        <v>182</v>
      </c>
      <c r="P59" s="11">
        <f>26.95/1.21</f>
        <v>22.272727272727273</v>
      </c>
      <c r="Q59" s="11">
        <v>0</v>
      </c>
      <c r="R59" s="11" t="s">
        <v>176</v>
      </c>
      <c r="S59" s="11" t="s">
        <v>195</v>
      </c>
      <c r="W59" s="11" t="s">
        <v>418</v>
      </c>
      <c r="AA59" s="8">
        <v>0.04</v>
      </c>
      <c r="AB59" s="11" t="s">
        <v>176</v>
      </c>
      <c r="AG59" s="11" t="s">
        <v>195</v>
      </c>
      <c r="AH59" s="11" t="s">
        <v>177</v>
      </c>
      <c r="BX59" s="11" t="s">
        <v>243</v>
      </c>
      <c r="CD59" s="11" t="s">
        <v>415</v>
      </c>
      <c r="CE59" s="5" t="s">
        <v>419</v>
      </c>
      <c r="CF59" s="5"/>
      <c r="CG59" s="5"/>
      <c r="CH59" s="5"/>
      <c r="CI59" s="5"/>
      <c r="CJ59" s="5"/>
      <c r="CK59" s="5"/>
      <c r="CL59" s="5"/>
      <c r="CM59" s="5"/>
      <c r="CN59" s="5"/>
      <c r="CO59" s="5"/>
      <c r="CP59" s="5"/>
      <c r="CQ59" s="5"/>
      <c r="CR59" s="5"/>
      <c r="CS59" s="5"/>
      <c r="CT59" s="5"/>
      <c r="CU59" s="5"/>
      <c r="CV59" s="5"/>
      <c r="CW59" s="5"/>
      <c r="CX59" s="5"/>
      <c r="CY59" s="5"/>
      <c r="CZ59" s="5"/>
      <c r="DA59" s="5"/>
      <c r="DB59" s="5"/>
      <c r="DC59" s="5"/>
      <c r="DD59" s="5"/>
      <c r="DE59" s="5"/>
      <c r="DF59" s="5"/>
      <c r="DG59" s="5"/>
      <c r="DH59" s="5"/>
      <c r="DI59" s="5"/>
      <c r="DJ59" s="5"/>
      <c r="DK59" s="5"/>
      <c r="DL59" s="5"/>
      <c r="DM59" s="5"/>
      <c r="DN59" s="5"/>
      <c r="DO59" s="5"/>
      <c r="DP59" s="5"/>
      <c r="DQ59" s="5"/>
      <c r="DR59" s="5"/>
      <c r="DS59" s="5"/>
      <c r="DT59" s="5"/>
      <c r="DU59" s="5"/>
      <c r="DV59" s="5"/>
      <c r="DW59" s="5"/>
      <c r="DX59" s="5"/>
      <c r="DY59" s="5"/>
      <c r="DZ59" s="5"/>
      <c r="EA59" s="5"/>
      <c r="EB59" s="5"/>
      <c r="EC59" s="5"/>
      <c r="ED59" s="5"/>
      <c r="EE59" s="5"/>
      <c r="EF59" s="5"/>
      <c r="EG59" s="5"/>
      <c r="EH59" s="5"/>
      <c r="EI59" s="5"/>
      <c r="EJ59" s="5"/>
      <c r="EK59" s="5"/>
      <c r="EL59" s="5"/>
      <c r="EM59" s="5"/>
      <c r="EN59" s="5"/>
      <c r="EO59" s="5"/>
      <c r="EP59" s="5"/>
      <c r="EQ59" s="5"/>
      <c r="ER59" s="5"/>
      <c r="ES59" s="5" t="s">
        <v>420</v>
      </c>
      <c r="FU59" s="11" t="s">
        <v>452</v>
      </c>
    </row>
    <row r="60" spans="1:177" s="11" customFormat="1" x14ac:dyDescent="0.25">
      <c r="A60" s="11" t="s">
        <v>173</v>
      </c>
      <c r="B60" s="11" t="s">
        <v>193</v>
      </c>
      <c r="C60" s="11" t="s">
        <v>192</v>
      </c>
      <c r="D60" s="11" t="s">
        <v>869</v>
      </c>
      <c r="E60" s="11" t="s">
        <v>421</v>
      </c>
      <c r="F60" s="22" t="s">
        <v>422</v>
      </c>
      <c r="I60" s="11" t="s">
        <v>867</v>
      </c>
      <c r="J60" s="3">
        <v>4013051013291</v>
      </c>
      <c r="K60" s="11" t="s">
        <v>194</v>
      </c>
      <c r="M60" s="11">
        <v>24</v>
      </c>
      <c r="N60" s="11" t="s">
        <v>175</v>
      </c>
      <c r="O60" s="11" t="s">
        <v>182</v>
      </c>
      <c r="P60" s="11">
        <f>16.95/1.21</f>
        <v>14.008264462809917</v>
      </c>
      <c r="Q60" s="11">
        <v>0</v>
      </c>
      <c r="R60" s="11" t="s">
        <v>176</v>
      </c>
      <c r="S60" s="11" t="s">
        <v>195</v>
      </c>
      <c r="W60" s="11" t="s">
        <v>868</v>
      </c>
      <c r="AA60" s="8">
        <v>0.03</v>
      </c>
      <c r="AB60" s="11" t="s">
        <v>176</v>
      </c>
      <c r="AG60" s="11" t="s">
        <v>195</v>
      </c>
      <c r="AH60" s="11" t="s">
        <v>177</v>
      </c>
      <c r="BX60" s="11" t="s">
        <v>243</v>
      </c>
      <c r="CD60" s="11" t="s">
        <v>423</v>
      </c>
      <c r="CE60" s="5" t="s">
        <v>424</v>
      </c>
      <c r="CF60" s="5"/>
      <c r="CG60" s="5"/>
      <c r="CH60" s="5"/>
      <c r="CI60" s="5"/>
      <c r="CJ60" s="5"/>
      <c r="CK60" s="5"/>
      <c r="CL60" s="5"/>
      <c r="CM60" s="5"/>
      <c r="CN60" s="5"/>
      <c r="CO60" s="5"/>
      <c r="CP60" s="5"/>
      <c r="CQ60" s="5"/>
      <c r="CR60" s="5"/>
      <c r="CS60" s="5"/>
      <c r="CT60" s="5"/>
      <c r="CU60" s="5"/>
      <c r="CV60" s="5"/>
      <c r="CW60" s="5"/>
      <c r="CX60" s="5"/>
      <c r="CY60" s="5"/>
      <c r="CZ60" s="5"/>
      <c r="DA60" s="5"/>
      <c r="DB60" s="5"/>
      <c r="DC60" s="5"/>
      <c r="DD60" s="5"/>
      <c r="DE60" s="5"/>
      <c r="DF60" s="5"/>
      <c r="DG60" s="5"/>
      <c r="DH60" s="5"/>
      <c r="DI60" s="5"/>
      <c r="DJ60" s="5"/>
      <c r="DK60" s="5"/>
      <c r="DL60" s="5"/>
      <c r="DM60" s="5"/>
      <c r="DN60" s="5"/>
      <c r="DO60" s="5"/>
      <c r="DP60" s="5"/>
      <c r="DQ60" s="5"/>
      <c r="DR60" s="5"/>
      <c r="DS60" s="5" t="s">
        <v>351</v>
      </c>
      <c r="DT60" s="5"/>
      <c r="DU60" s="5"/>
      <c r="DV60" s="5"/>
      <c r="DW60" s="5"/>
      <c r="DX60" s="5"/>
      <c r="DY60" s="5"/>
      <c r="DZ60" s="5"/>
      <c r="EA60" s="5"/>
      <c r="EB60" s="5"/>
      <c r="EC60" s="5"/>
      <c r="ED60" s="5"/>
      <c r="EE60" s="5"/>
      <c r="EF60" s="5"/>
      <c r="EG60" s="5"/>
      <c r="EH60" s="5"/>
      <c r="EI60" s="5"/>
      <c r="EJ60" s="5"/>
      <c r="EK60" s="5"/>
      <c r="EL60" s="5"/>
      <c r="EM60" s="5"/>
      <c r="EN60" s="5"/>
      <c r="EO60" s="5"/>
      <c r="EP60" s="5"/>
      <c r="EQ60" s="5"/>
      <c r="ER60" s="5"/>
      <c r="ES60" s="5" t="s">
        <v>424</v>
      </c>
      <c r="FU60" s="11" t="s">
        <v>452</v>
      </c>
    </row>
    <row r="61" spans="1:177" s="11" customFormat="1" x14ac:dyDescent="0.25">
      <c r="A61" s="11" t="s">
        <v>173</v>
      </c>
      <c r="B61" s="11" t="s">
        <v>193</v>
      </c>
      <c r="C61" s="11" t="s">
        <v>192</v>
      </c>
      <c r="D61" s="11" t="s">
        <v>425</v>
      </c>
      <c r="E61" s="11" t="s">
        <v>426</v>
      </c>
      <c r="F61" s="22" t="s">
        <v>427</v>
      </c>
      <c r="J61" s="3">
        <v>1000247493008</v>
      </c>
      <c r="K61" s="11" t="s">
        <v>194</v>
      </c>
      <c r="M61" s="11">
        <v>24</v>
      </c>
      <c r="N61" s="11" t="s">
        <v>175</v>
      </c>
      <c r="O61" s="11" t="s">
        <v>182</v>
      </c>
      <c r="P61" s="11">
        <f>21.95/1.21</f>
        <v>18.140495867768596</v>
      </c>
      <c r="Q61" s="11">
        <v>20</v>
      </c>
      <c r="R61" s="11" t="s">
        <v>195</v>
      </c>
      <c r="S61" s="11" t="s">
        <v>195</v>
      </c>
      <c r="W61" s="11" t="s">
        <v>428</v>
      </c>
      <c r="AA61" s="8">
        <v>0.1</v>
      </c>
      <c r="AB61" s="11" t="s">
        <v>176</v>
      </c>
      <c r="AG61" s="11" t="s">
        <v>195</v>
      </c>
      <c r="AH61" s="11" t="s">
        <v>177</v>
      </c>
      <c r="BX61" s="11" t="s">
        <v>243</v>
      </c>
      <c r="CD61" s="20" t="s">
        <v>295</v>
      </c>
      <c r="CE61" s="5" t="s">
        <v>288</v>
      </c>
      <c r="CF61" s="5"/>
      <c r="CG61" s="5"/>
      <c r="CH61" s="5"/>
      <c r="CI61" s="5"/>
      <c r="CJ61" s="5"/>
      <c r="CK61" s="5"/>
      <c r="CL61" s="5"/>
      <c r="CM61" s="5"/>
      <c r="CN61" s="5"/>
      <c r="CO61" s="5"/>
      <c r="CP61" s="5"/>
      <c r="CQ61" s="5"/>
      <c r="CR61" s="5"/>
      <c r="CS61" s="5"/>
      <c r="CT61" s="5"/>
      <c r="CU61" s="5"/>
      <c r="CV61" s="5"/>
      <c r="CW61" s="5"/>
      <c r="CX61" s="5"/>
      <c r="CY61" s="5"/>
      <c r="CZ61" s="5"/>
      <c r="DA61" s="5"/>
      <c r="DB61" s="5"/>
      <c r="DC61" s="5"/>
      <c r="DD61" s="5"/>
      <c r="DE61" s="5"/>
      <c r="DF61" s="5"/>
      <c r="DG61" s="5"/>
      <c r="DH61" s="5"/>
      <c r="DI61" s="5"/>
      <c r="DJ61" s="5"/>
      <c r="DK61" s="5"/>
      <c r="DL61" s="5"/>
      <c r="DM61" s="5"/>
      <c r="DN61" s="5"/>
      <c r="DO61" s="5"/>
      <c r="DP61" s="5"/>
      <c r="DQ61" s="5"/>
      <c r="DR61" s="5"/>
      <c r="DS61" s="5" t="s">
        <v>429</v>
      </c>
      <c r="DT61" s="5"/>
      <c r="DU61" s="5"/>
      <c r="DV61" s="5"/>
      <c r="DW61" s="5"/>
      <c r="DX61" s="5"/>
      <c r="DY61" s="5"/>
      <c r="DZ61" s="5"/>
      <c r="EA61" s="5"/>
      <c r="EB61" s="5"/>
      <c r="EC61" s="5"/>
      <c r="ED61" s="5"/>
      <c r="EE61" s="5"/>
      <c r="EF61" s="5"/>
      <c r="EG61" s="5"/>
      <c r="EH61" s="5"/>
      <c r="EI61" s="5"/>
      <c r="EJ61" s="5"/>
      <c r="EK61" s="5"/>
      <c r="EL61" s="5"/>
      <c r="EM61" s="5"/>
      <c r="EN61" s="5"/>
      <c r="EO61" s="5"/>
      <c r="EP61" s="5"/>
      <c r="EQ61" s="5"/>
      <c r="ER61" s="5"/>
      <c r="ES61" s="5" t="s">
        <v>288</v>
      </c>
      <c r="FU61" s="11" t="s">
        <v>452</v>
      </c>
    </row>
    <row r="62" spans="1:177" s="11" customFormat="1" x14ac:dyDescent="0.25">
      <c r="A62" s="11" t="s">
        <v>173</v>
      </c>
      <c r="B62" s="11" t="s">
        <v>193</v>
      </c>
      <c r="C62" s="11" t="s">
        <v>192</v>
      </c>
      <c r="D62" s="11" t="s">
        <v>736</v>
      </c>
      <c r="E62" s="11" t="s">
        <v>430</v>
      </c>
      <c r="F62" s="22">
        <v>468</v>
      </c>
      <c r="J62" s="3">
        <v>1000258573003</v>
      </c>
      <c r="K62" s="11" t="s">
        <v>224</v>
      </c>
      <c r="M62" s="11">
        <v>24</v>
      </c>
      <c r="N62" s="11" t="s">
        <v>175</v>
      </c>
      <c r="O62" s="11" t="s">
        <v>182</v>
      </c>
      <c r="P62" s="11">
        <f>102.5/1.21</f>
        <v>84.710743801652896</v>
      </c>
      <c r="Q62" s="11">
        <v>20</v>
      </c>
      <c r="R62" s="11" t="s">
        <v>195</v>
      </c>
      <c r="S62" s="11" t="s">
        <v>195</v>
      </c>
      <c r="W62" s="11" t="s">
        <v>431</v>
      </c>
      <c r="AA62" s="8">
        <v>0.26</v>
      </c>
      <c r="AB62" s="11" t="s">
        <v>176</v>
      </c>
      <c r="AG62" s="11" t="s">
        <v>195</v>
      </c>
      <c r="AH62" s="11" t="s">
        <v>177</v>
      </c>
      <c r="BX62" s="11" t="s">
        <v>197</v>
      </c>
      <c r="CD62" s="11" t="s">
        <v>432</v>
      </c>
      <c r="CE62" s="5" t="s">
        <v>245</v>
      </c>
      <c r="CF62" s="5"/>
      <c r="CG62" s="5"/>
      <c r="CH62" s="5"/>
      <c r="CI62" s="5"/>
      <c r="CJ62" s="5"/>
      <c r="CK62" s="5"/>
      <c r="CL62" s="5"/>
      <c r="CM62" s="5"/>
      <c r="CN62" s="5"/>
      <c r="CO62" s="5"/>
      <c r="CP62" s="5"/>
      <c r="CQ62" s="5"/>
      <c r="CR62" s="5"/>
      <c r="CS62" s="5"/>
      <c r="CT62" s="5"/>
      <c r="CU62" s="5"/>
      <c r="CV62" s="5"/>
      <c r="CW62" s="5"/>
      <c r="CX62" s="5"/>
      <c r="CY62" s="5"/>
      <c r="CZ62" s="5"/>
      <c r="DA62" s="5"/>
      <c r="DB62" s="5"/>
      <c r="DC62" s="5"/>
      <c r="DD62" s="5"/>
      <c r="DE62" s="5"/>
      <c r="DF62" s="5"/>
      <c r="DG62" s="5"/>
      <c r="DH62" s="5"/>
      <c r="DI62" s="5"/>
      <c r="DJ62" s="5"/>
      <c r="DK62" s="5"/>
      <c r="DL62" s="5"/>
      <c r="DM62" s="5"/>
      <c r="DN62" s="5"/>
      <c r="DO62" s="5"/>
      <c r="DP62" s="5"/>
      <c r="DQ62" s="5"/>
      <c r="DR62" s="5"/>
      <c r="DS62" s="5"/>
      <c r="DT62" s="5"/>
      <c r="DU62" s="5"/>
      <c r="DV62" s="5"/>
      <c r="DW62" s="5"/>
      <c r="DX62" s="5"/>
      <c r="DY62" s="5"/>
      <c r="DZ62" s="5"/>
      <c r="EA62" s="5"/>
      <c r="EB62" s="5"/>
      <c r="EC62" s="5"/>
      <c r="ED62" s="5"/>
      <c r="EE62" s="5"/>
      <c r="EF62" s="5"/>
      <c r="EG62" s="5"/>
      <c r="EH62" s="5"/>
      <c r="EI62" s="5"/>
      <c r="EJ62" s="5"/>
      <c r="EK62" s="5"/>
      <c r="EL62" s="5"/>
      <c r="EM62" s="5"/>
      <c r="EN62" s="5"/>
      <c r="EO62" s="5"/>
      <c r="EP62" s="5"/>
      <c r="EQ62" s="5"/>
      <c r="ER62" s="5"/>
      <c r="ES62" s="5" t="s">
        <v>245</v>
      </c>
      <c r="FU62" s="11" t="s">
        <v>452</v>
      </c>
    </row>
    <row r="63" spans="1:177" s="11" customFormat="1" x14ac:dyDescent="0.25">
      <c r="A63" s="11" t="s">
        <v>173</v>
      </c>
      <c r="B63" s="11" t="s">
        <v>193</v>
      </c>
      <c r="C63" s="11" t="s">
        <v>192</v>
      </c>
      <c r="D63" s="11" t="s">
        <v>433</v>
      </c>
      <c r="E63" s="11" t="s">
        <v>434</v>
      </c>
      <c r="F63" s="22">
        <v>638</v>
      </c>
      <c r="J63" s="3">
        <v>7073981263804</v>
      </c>
      <c r="K63" s="11" t="s">
        <v>224</v>
      </c>
      <c r="M63" s="11">
        <v>24</v>
      </c>
      <c r="N63" s="11" t="s">
        <v>175</v>
      </c>
      <c r="O63" s="11" t="s">
        <v>182</v>
      </c>
      <c r="P63" s="11">
        <f>44.5/1.21</f>
        <v>36.776859504132233</v>
      </c>
      <c r="Q63" s="11">
        <v>0</v>
      </c>
      <c r="R63" s="11" t="s">
        <v>176</v>
      </c>
      <c r="S63" s="11" t="s">
        <v>195</v>
      </c>
      <c r="W63" s="11" t="s">
        <v>435</v>
      </c>
      <c r="AA63" s="8">
        <v>0.2</v>
      </c>
      <c r="AB63" s="11" t="s">
        <v>176</v>
      </c>
      <c r="AG63" s="11" t="s">
        <v>195</v>
      </c>
      <c r="AH63" s="11" t="s">
        <v>177</v>
      </c>
      <c r="BX63" s="11" t="s">
        <v>197</v>
      </c>
      <c r="CD63" s="11" t="s">
        <v>436</v>
      </c>
      <c r="CE63" s="5" t="s">
        <v>245</v>
      </c>
      <c r="CF63" s="5"/>
      <c r="CG63" s="5"/>
      <c r="CH63" s="5"/>
      <c r="CI63" s="5"/>
      <c r="CJ63" s="5"/>
      <c r="CK63" s="5"/>
      <c r="CL63" s="5"/>
      <c r="CM63" s="5"/>
      <c r="CN63" s="5"/>
      <c r="CO63" s="5"/>
      <c r="CP63" s="5"/>
      <c r="CQ63" s="5"/>
      <c r="CR63" s="5"/>
      <c r="CS63" s="5"/>
      <c r="CT63" s="5"/>
      <c r="CU63" s="5"/>
      <c r="CV63" s="5"/>
      <c r="CW63" s="5"/>
      <c r="CX63" s="5"/>
      <c r="CY63" s="5"/>
      <c r="CZ63" s="5"/>
      <c r="DA63" s="5"/>
      <c r="DB63" s="5"/>
      <c r="DC63" s="5"/>
      <c r="DD63" s="5"/>
      <c r="DE63" s="5"/>
      <c r="DF63" s="5"/>
      <c r="DG63" s="5"/>
      <c r="DH63" s="5"/>
      <c r="DI63" s="5"/>
      <c r="DJ63" s="5"/>
      <c r="DK63" s="5"/>
      <c r="DL63" s="5"/>
      <c r="DM63" s="5"/>
      <c r="DN63" s="5"/>
      <c r="DO63" s="5"/>
      <c r="DP63" s="5"/>
      <c r="DQ63" s="5"/>
      <c r="DR63" s="5"/>
      <c r="DS63" s="5"/>
      <c r="DT63" s="5"/>
      <c r="DU63" s="5"/>
      <c r="DV63" s="5"/>
      <c r="DW63" s="5"/>
      <c r="DX63" s="5"/>
      <c r="DY63" s="5"/>
      <c r="DZ63" s="5"/>
      <c r="EA63" s="5"/>
      <c r="EB63" s="5"/>
      <c r="EC63" s="5"/>
      <c r="ED63" s="5"/>
      <c r="EE63" s="5"/>
      <c r="EF63" s="5"/>
      <c r="EG63" s="5"/>
      <c r="EH63" s="5"/>
      <c r="EI63" s="5"/>
      <c r="EJ63" s="5"/>
      <c r="EK63" s="5"/>
      <c r="EL63" s="5"/>
      <c r="EM63" s="5"/>
      <c r="EN63" s="5"/>
      <c r="EO63" s="5"/>
      <c r="EP63" s="5"/>
      <c r="EQ63" s="5"/>
      <c r="ER63" s="5"/>
      <c r="ES63" s="5" t="s">
        <v>437</v>
      </c>
      <c r="FU63" s="11" t="s">
        <v>452</v>
      </c>
    </row>
    <row r="64" spans="1:177" s="11" customFormat="1" x14ac:dyDescent="0.25">
      <c r="A64" s="11" t="s">
        <v>173</v>
      </c>
      <c r="B64" s="11" t="s">
        <v>193</v>
      </c>
      <c r="C64" s="11" t="s">
        <v>192</v>
      </c>
      <c r="D64" s="11" t="s">
        <v>438</v>
      </c>
      <c r="E64" s="11" t="s">
        <v>439</v>
      </c>
      <c r="F64" s="22">
        <v>458</v>
      </c>
      <c r="J64" s="3">
        <v>7073981145858</v>
      </c>
      <c r="K64" s="11" t="s">
        <v>224</v>
      </c>
      <c r="M64" s="11">
        <v>24</v>
      </c>
      <c r="N64" s="11" t="s">
        <v>175</v>
      </c>
      <c r="O64" s="11" t="s">
        <v>182</v>
      </c>
      <c r="P64" s="11">
        <f>102.5/1.21</f>
        <v>84.710743801652896</v>
      </c>
      <c r="Q64" s="11">
        <v>20</v>
      </c>
      <c r="R64" s="11" t="s">
        <v>195</v>
      </c>
      <c r="S64" s="11" t="s">
        <v>195</v>
      </c>
      <c r="W64" s="11" t="s">
        <v>440</v>
      </c>
      <c r="AA64" s="8">
        <v>0.27</v>
      </c>
      <c r="AB64" s="11" t="s">
        <v>176</v>
      </c>
      <c r="AG64" s="11" t="s">
        <v>195</v>
      </c>
      <c r="AH64" s="11" t="s">
        <v>177</v>
      </c>
      <c r="BX64" s="11" t="s">
        <v>243</v>
      </c>
      <c r="CD64" s="11" t="s">
        <v>432</v>
      </c>
      <c r="CE64" s="5" t="s">
        <v>245</v>
      </c>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t="s">
        <v>429</v>
      </c>
      <c r="FU64" s="11" t="s">
        <v>452</v>
      </c>
    </row>
    <row r="65" spans="1:177" s="11" customFormat="1" x14ac:dyDescent="0.25">
      <c r="A65" s="11" t="s">
        <v>173</v>
      </c>
      <c r="B65" s="11" t="s">
        <v>193</v>
      </c>
      <c r="C65" s="11" t="s">
        <v>192</v>
      </c>
      <c r="D65" s="11" t="s">
        <v>441</v>
      </c>
      <c r="E65" s="11" t="s">
        <v>442</v>
      </c>
      <c r="F65" s="22">
        <v>428</v>
      </c>
      <c r="J65" s="3">
        <v>1000286196007</v>
      </c>
      <c r="K65" s="11" t="s">
        <v>224</v>
      </c>
      <c r="M65" s="11">
        <v>24</v>
      </c>
      <c r="N65" s="11" t="s">
        <v>175</v>
      </c>
      <c r="O65" s="11" t="s">
        <v>182</v>
      </c>
      <c r="P65" s="11">
        <f>36.95/1.21</f>
        <v>30.537190082644631</v>
      </c>
      <c r="Q65" s="11">
        <v>20</v>
      </c>
      <c r="R65" s="11" t="s">
        <v>195</v>
      </c>
      <c r="S65" s="11" t="s">
        <v>195</v>
      </c>
      <c r="W65" s="11" t="s">
        <v>443</v>
      </c>
      <c r="AA65" s="8">
        <v>7.0000000000000007E-2</v>
      </c>
      <c r="AB65" s="11" t="s">
        <v>176</v>
      </c>
      <c r="AG65" s="11" t="s">
        <v>195</v>
      </c>
      <c r="AH65" s="11" t="s">
        <v>177</v>
      </c>
      <c r="BX65" s="11" t="s">
        <v>243</v>
      </c>
      <c r="CD65" s="11" t="s">
        <v>432</v>
      </c>
      <c r="CE65" s="5" t="s">
        <v>419</v>
      </c>
      <c r="CF65" s="5"/>
      <c r="CG65" s="5"/>
      <c r="CH65" s="5"/>
      <c r="CI65" s="5"/>
      <c r="CJ65" s="5"/>
      <c r="CK65" s="5"/>
      <c r="CL65" s="5"/>
      <c r="CM65" s="5"/>
      <c r="CN65" s="5"/>
      <c r="CO65" s="5"/>
      <c r="CP65" s="5"/>
      <c r="CQ65" s="5"/>
      <c r="CR65" s="5"/>
      <c r="CS65" s="5"/>
      <c r="CT65" s="5"/>
      <c r="CU65" s="5"/>
      <c r="CV65" s="5"/>
      <c r="CW65" s="5"/>
      <c r="CX65" s="5"/>
      <c r="CY65" s="5"/>
      <c r="CZ65" s="5"/>
      <c r="DA65" s="5"/>
      <c r="DB65" s="5"/>
      <c r="DC65" s="5"/>
      <c r="DD65" s="5"/>
      <c r="DE65" s="5"/>
      <c r="DF65" s="5"/>
      <c r="DG65" s="5"/>
      <c r="DH65" s="5"/>
      <c r="DI65" s="5"/>
      <c r="DJ65" s="5"/>
      <c r="DK65" s="5"/>
      <c r="DL65" s="5"/>
      <c r="DM65" s="5"/>
      <c r="DN65" s="5"/>
      <c r="DO65" s="5"/>
      <c r="DP65" s="5"/>
      <c r="DQ65" s="5"/>
      <c r="DR65" s="5"/>
      <c r="DS65" s="5"/>
      <c r="DT65" s="5"/>
      <c r="DU65" s="5"/>
      <c r="DV65" s="5"/>
      <c r="DW65" s="5"/>
      <c r="DX65" s="5"/>
      <c r="DY65" s="5"/>
      <c r="DZ65" s="5"/>
      <c r="EA65" s="5"/>
      <c r="EB65" s="5"/>
      <c r="EC65" s="5"/>
      <c r="ED65" s="5"/>
      <c r="EE65" s="5"/>
      <c r="EF65" s="5"/>
      <c r="EG65" s="5"/>
      <c r="EH65" s="5"/>
      <c r="EI65" s="5"/>
      <c r="EJ65" s="5"/>
      <c r="EK65" s="5"/>
      <c r="EL65" s="5"/>
      <c r="EM65" s="5"/>
      <c r="EN65" s="5"/>
      <c r="EO65" s="5"/>
      <c r="EP65" s="5"/>
      <c r="EQ65" s="5"/>
      <c r="ER65" s="5"/>
      <c r="ES65" s="5" t="s">
        <v>420</v>
      </c>
      <c r="FU65" s="11" t="s">
        <v>452</v>
      </c>
    </row>
    <row r="66" spans="1:177" s="11" customFormat="1" x14ac:dyDescent="0.25">
      <c r="A66" s="11" t="s">
        <v>173</v>
      </c>
      <c r="B66" s="11" t="s">
        <v>193</v>
      </c>
      <c r="C66" s="11" t="s">
        <v>192</v>
      </c>
      <c r="D66" s="11" t="s">
        <v>444</v>
      </c>
      <c r="E66" s="11" t="s">
        <v>445</v>
      </c>
      <c r="F66" s="22" t="s">
        <v>446</v>
      </c>
      <c r="J66" s="3">
        <v>4013051007689</v>
      </c>
      <c r="K66" s="11" t="s">
        <v>194</v>
      </c>
      <c r="M66" s="11">
        <v>24</v>
      </c>
      <c r="N66" s="11" t="s">
        <v>175</v>
      </c>
      <c r="O66" s="11" t="s">
        <v>182</v>
      </c>
      <c r="P66" s="11">
        <f t="shared" ref="P66:P67" si="4">15.95/1.21</f>
        <v>13.181818181818182</v>
      </c>
      <c r="Q66" s="11">
        <v>20</v>
      </c>
      <c r="R66" s="11" t="s">
        <v>195</v>
      </c>
      <c r="S66" s="11" t="s">
        <v>195</v>
      </c>
      <c r="W66" s="11" t="s">
        <v>447</v>
      </c>
      <c r="AA66" s="8">
        <v>0.05</v>
      </c>
      <c r="AB66" s="11" t="s">
        <v>176</v>
      </c>
      <c r="AG66" s="11" t="s">
        <v>195</v>
      </c>
      <c r="AH66" s="11" t="s">
        <v>177</v>
      </c>
      <c r="BX66" s="11" t="s">
        <v>238</v>
      </c>
      <c r="CE66" s="5"/>
      <c r="CF66" s="5"/>
      <c r="CG66" s="5"/>
      <c r="CH66" s="5"/>
      <c r="CI66" s="5"/>
      <c r="CJ66" s="5"/>
      <c r="CK66" s="5"/>
      <c r="CL66" s="5"/>
      <c r="CM66" s="5"/>
      <c r="CN66" s="5"/>
      <c r="CO66" s="5"/>
      <c r="CP66" s="5"/>
      <c r="CQ66" s="5"/>
      <c r="CR66" s="5"/>
      <c r="CS66" s="5"/>
      <c r="CT66" s="5"/>
      <c r="CU66" s="5"/>
      <c r="CV66" s="5"/>
      <c r="CW66" s="5"/>
      <c r="CX66" s="5"/>
      <c r="CY66" s="5"/>
      <c r="CZ66" s="5"/>
      <c r="DA66" s="5"/>
      <c r="DB66" s="5"/>
      <c r="DC66" s="5"/>
      <c r="DD66" s="5"/>
      <c r="DE66" s="5"/>
      <c r="DF66" s="5"/>
      <c r="DG66" s="5"/>
      <c r="DH66" s="5"/>
      <c r="DI66" s="5"/>
      <c r="DJ66" s="5"/>
      <c r="DK66" s="5"/>
      <c r="DL66" s="5"/>
      <c r="DM66" s="5"/>
      <c r="DN66" s="5"/>
      <c r="DO66" s="5"/>
      <c r="DP66" s="5"/>
      <c r="DQ66" s="5"/>
      <c r="DR66" s="5"/>
      <c r="DS66" s="5"/>
      <c r="DT66" s="5"/>
      <c r="DU66" s="5"/>
      <c r="DV66" s="5"/>
      <c r="DW66" s="5"/>
      <c r="DX66" s="5"/>
      <c r="DY66" s="5"/>
      <c r="DZ66" s="5"/>
      <c r="EA66" s="5"/>
      <c r="EB66" s="5"/>
      <c r="EC66" s="5"/>
      <c r="ED66" s="5"/>
      <c r="EE66" s="5"/>
      <c r="EF66" s="5"/>
      <c r="EG66" s="5"/>
      <c r="EH66" s="5"/>
      <c r="EI66" s="5"/>
      <c r="EJ66" s="5"/>
      <c r="EK66" s="5"/>
      <c r="EL66" s="5"/>
      <c r="EM66" s="5"/>
      <c r="EN66" s="5"/>
      <c r="EO66" s="5"/>
      <c r="EP66" s="5"/>
      <c r="EQ66" s="5"/>
      <c r="ER66" s="5"/>
      <c r="ES66" s="5"/>
      <c r="FU66" s="11" t="s">
        <v>452</v>
      </c>
    </row>
    <row r="67" spans="1:177" s="11" customFormat="1" x14ac:dyDescent="0.25">
      <c r="A67" s="11" t="s">
        <v>173</v>
      </c>
      <c r="B67" s="11" t="s">
        <v>193</v>
      </c>
      <c r="C67" s="11" t="s">
        <v>192</v>
      </c>
      <c r="D67" s="11" t="s">
        <v>448</v>
      </c>
      <c r="E67" s="11" t="s">
        <v>449</v>
      </c>
      <c r="F67" s="22" t="s">
        <v>450</v>
      </c>
      <c r="J67" s="3">
        <v>4013051007702</v>
      </c>
      <c r="K67" s="11" t="s">
        <v>194</v>
      </c>
      <c r="M67" s="11">
        <v>24</v>
      </c>
      <c r="N67" s="11" t="s">
        <v>175</v>
      </c>
      <c r="O67" s="11" t="s">
        <v>182</v>
      </c>
      <c r="P67" s="11">
        <f t="shared" si="4"/>
        <v>13.181818181818182</v>
      </c>
      <c r="Q67" s="11">
        <v>20</v>
      </c>
      <c r="R67" s="11" t="s">
        <v>195</v>
      </c>
      <c r="S67" s="11" t="s">
        <v>195</v>
      </c>
      <c r="W67" s="11" t="s">
        <v>451</v>
      </c>
      <c r="AA67" s="8">
        <v>0.04</v>
      </c>
      <c r="AB67" s="11" t="s">
        <v>176</v>
      </c>
      <c r="AG67" s="11" t="s">
        <v>195</v>
      </c>
      <c r="AH67" s="11" t="s">
        <v>177</v>
      </c>
      <c r="BX67" s="11" t="s">
        <v>238</v>
      </c>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FU67" s="11" t="s">
        <v>452</v>
      </c>
    </row>
    <row r="68" spans="1:177" s="11" customFormat="1" x14ac:dyDescent="0.25">
      <c r="A68" s="11" t="s">
        <v>173</v>
      </c>
      <c r="B68" s="11" t="s">
        <v>193</v>
      </c>
      <c r="C68" s="11" t="s">
        <v>192</v>
      </c>
      <c r="D68" s="11" t="s">
        <v>726</v>
      </c>
      <c r="E68" s="11" t="s">
        <v>454</v>
      </c>
      <c r="F68" s="22">
        <v>717</v>
      </c>
      <c r="J68" s="3">
        <v>7073981471704</v>
      </c>
      <c r="K68" s="11" t="s">
        <v>224</v>
      </c>
      <c r="M68" s="11">
        <v>24</v>
      </c>
      <c r="N68" s="11" t="s">
        <v>175</v>
      </c>
      <c r="O68" s="11" t="s">
        <v>182</v>
      </c>
      <c r="P68" s="11">
        <f>44.95/1.21</f>
        <v>37.148760330578519</v>
      </c>
      <c r="Q68" s="11">
        <v>0</v>
      </c>
      <c r="R68" s="11" t="s">
        <v>176</v>
      </c>
      <c r="S68" s="11" t="s">
        <v>195</v>
      </c>
      <c r="W68" s="11" t="s">
        <v>455</v>
      </c>
      <c r="AA68" s="8">
        <v>0.75</v>
      </c>
      <c r="AB68" s="11" t="s">
        <v>176</v>
      </c>
      <c r="AG68" s="11" t="s">
        <v>195</v>
      </c>
      <c r="AH68" s="11" t="s">
        <v>177</v>
      </c>
      <c r="BX68" s="11" t="s">
        <v>198</v>
      </c>
      <c r="CD68" s="11" t="s">
        <v>456</v>
      </c>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FU68" s="11" t="s">
        <v>204</v>
      </c>
    </row>
    <row r="69" spans="1:177" s="11" customFormat="1" x14ac:dyDescent="0.25">
      <c r="A69" s="11" t="s">
        <v>173</v>
      </c>
      <c r="B69" s="11" t="s">
        <v>193</v>
      </c>
      <c r="C69" s="11" t="s">
        <v>192</v>
      </c>
      <c r="D69" s="11" t="s">
        <v>735</v>
      </c>
      <c r="E69" s="11" t="s">
        <v>457</v>
      </c>
      <c r="F69" s="22" t="s">
        <v>458</v>
      </c>
      <c r="J69" s="3">
        <v>4013051045414</v>
      </c>
      <c r="K69" s="11" t="s">
        <v>194</v>
      </c>
      <c r="M69" s="11">
        <v>24</v>
      </c>
      <c r="N69" s="11" t="s">
        <v>175</v>
      </c>
      <c r="O69" s="11" t="s">
        <v>182</v>
      </c>
      <c r="P69" s="11">
        <f>74.95/1.21</f>
        <v>61.942148760330582</v>
      </c>
      <c r="Q69" s="11">
        <v>0</v>
      </c>
      <c r="R69" s="11" t="s">
        <v>176</v>
      </c>
      <c r="S69" s="11" t="s">
        <v>195</v>
      </c>
      <c r="W69" s="11" t="s">
        <v>209</v>
      </c>
      <c r="AA69" s="8">
        <v>0.79</v>
      </c>
      <c r="AB69" s="11" t="s">
        <v>176</v>
      </c>
      <c r="AG69" s="11" t="s">
        <v>195</v>
      </c>
      <c r="AH69" s="11" t="s">
        <v>177</v>
      </c>
      <c r="BX69" s="11" t="s">
        <v>199</v>
      </c>
      <c r="CD69" s="11" t="s">
        <v>211</v>
      </c>
      <c r="CE69" s="5" t="s">
        <v>459</v>
      </c>
      <c r="CF69" s="5"/>
      <c r="CG69" s="5"/>
      <c r="CH69" s="5"/>
      <c r="CI69" s="5"/>
      <c r="CJ69" s="5"/>
      <c r="CK69" s="5"/>
      <c r="CL69" s="5"/>
      <c r="CM69" s="5"/>
      <c r="CN69" s="5"/>
      <c r="CO69" s="5" t="s">
        <v>460</v>
      </c>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t="s">
        <v>461</v>
      </c>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t="s">
        <v>459</v>
      </c>
      <c r="FU69" s="11" t="s">
        <v>204</v>
      </c>
    </row>
    <row r="70" spans="1:177" s="11" customFormat="1" x14ac:dyDescent="0.25">
      <c r="A70" s="11" t="s">
        <v>173</v>
      </c>
      <c r="B70" s="11" t="s">
        <v>193</v>
      </c>
      <c r="C70" s="11" t="s">
        <v>192</v>
      </c>
      <c r="D70" s="11" t="s">
        <v>733</v>
      </c>
      <c r="E70" s="11" t="s">
        <v>462</v>
      </c>
      <c r="F70" s="22" t="s">
        <v>463</v>
      </c>
      <c r="J70" s="3">
        <v>4013051045445</v>
      </c>
      <c r="K70" s="11" t="s">
        <v>194</v>
      </c>
      <c r="M70" s="11">
        <v>24</v>
      </c>
      <c r="N70" s="11" t="s">
        <v>175</v>
      </c>
      <c r="O70" s="11" t="s">
        <v>182</v>
      </c>
      <c r="P70" s="11">
        <f>94.95/1.21</f>
        <v>78.471074380165291</v>
      </c>
      <c r="Q70" s="11">
        <v>0</v>
      </c>
      <c r="R70" s="11" t="s">
        <v>176</v>
      </c>
      <c r="S70" s="11" t="s">
        <v>195</v>
      </c>
      <c r="W70" s="11" t="s">
        <v>464</v>
      </c>
      <c r="AA70" s="8">
        <v>1.1499999999999999</v>
      </c>
      <c r="AB70" s="11" t="s">
        <v>176</v>
      </c>
      <c r="AG70" s="11" t="s">
        <v>195</v>
      </c>
      <c r="AH70" s="11" t="s">
        <v>177</v>
      </c>
      <c r="BX70" s="11" t="s">
        <v>238</v>
      </c>
      <c r="CD70" s="11" t="s">
        <v>211</v>
      </c>
      <c r="CE70" s="5" t="s">
        <v>465</v>
      </c>
      <c r="CF70" s="5"/>
      <c r="CG70" s="5"/>
      <c r="CH70" s="5"/>
      <c r="CI70" s="5"/>
      <c r="CJ70" s="5"/>
      <c r="CK70" s="5"/>
      <c r="CL70" s="5"/>
      <c r="CM70" s="5"/>
      <c r="CN70" s="5"/>
      <c r="CO70" s="5" t="s">
        <v>466</v>
      </c>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t="s">
        <v>467</v>
      </c>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t="s">
        <v>465</v>
      </c>
      <c r="FU70" s="11" t="s">
        <v>204</v>
      </c>
    </row>
    <row r="71" spans="1:177" s="11" customFormat="1" x14ac:dyDescent="0.25">
      <c r="A71" s="11" t="s">
        <v>173</v>
      </c>
      <c r="B71" s="11" t="s">
        <v>193</v>
      </c>
      <c r="C71" s="11" t="s">
        <v>192</v>
      </c>
      <c r="D71" s="11" t="s">
        <v>737</v>
      </c>
      <c r="E71" s="11" t="s">
        <v>468</v>
      </c>
      <c r="F71" s="22" t="s">
        <v>469</v>
      </c>
      <c r="J71" s="3">
        <v>4013051044592</v>
      </c>
      <c r="K71" s="11" t="s">
        <v>194</v>
      </c>
      <c r="M71" s="11">
        <v>24</v>
      </c>
      <c r="N71" s="11" t="s">
        <v>175</v>
      </c>
      <c r="O71" s="11" t="s">
        <v>182</v>
      </c>
      <c r="P71" s="11">
        <f>149.95/1.21</f>
        <v>123.92561983471074</v>
      </c>
      <c r="Q71" s="11">
        <v>0</v>
      </c>
      <c r="R71" s="11" t="s">
        <v>176</v>
      </c>
      <c r="S71" s="11" t="s">
        <v>195</v>
      </c>
      <c r="W71" s="11" t="s">
        <v>470</v>
      </c>
      <c r="AA71" s="8">
        <v>1.28</v>
      </c>
      <c r="AB71" s="11" t="s">
        <v>176</v>
      </c>
      <c r="AG71" s="11" t="s">
        <v>195</v>
      </c>
      <c r="AH71" s="11" t="s">
        <v>177</v>
      </c>
      <c r="BX71" s="11" t="s">
        <v>238</v>
      </c>
      <c r="CD71" s="11" t="s">
        <v>211</v>
      </c>
      <c r="CE71" s="5" t="s">
        <v>260</v>
      </c>
      <c r="CF71" s="5"/>
      <c r="CG71" s="5"/>
      <c r="CH71" s="5"/>
      <c r="CI71" s="5"/>
      <c r="CJ71" s="5"/>
      <c r="CK71" s="5"/>
      <c r="CL71" s="5"/>
      <c r="CM71" s="5"/>
      <c r="CN71" s="5"/>
      <c r="CO71" s="5" t="s">
        <v>471</v>
      </c>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t="s">
        <v>472</v>
      </c>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t="s">
        <v>260</v>
      </c>
      <c r="FU71" s="11" t="s">
        <v>204</v>
      </c>
    </row>
    <row r="72" spans="1:177" s="11" customFormat="1" x14ac:dyDescent="0.25">
      <c r="A72" s="11" t="s">
        <v>173</v>
      </c>
      <c r="B72" s="11" t="s">
        <v>193</v>
      </c>
      <c r="C72" s="11" t="s">
        <v>192</v>
      </c>
      <c r="D72" s="11" t="s">
        <v>734</v>
      </c>
      <c r="E72" s="11" t="s">
        <v>473</v>
      </c>
      <c r="F72" s="22" t="s">
        <v>474</v>
      </c>
      <c r="J72" s="3">
        <v>4013051045476</v>
      </c>
      <c r="K72" s="11" t="s">
        <v>194</v>
      </c>
      <c r="M72" s="11">
        <v>24</v>
      </c>
      <c r="N72" s="11" t="s">
        <v>175</v>
      </c>
      <c r="O72" s="11" t="s">
        <v>182</v>
      </c>
      <c r="P72" s="11">
        <f>104.95/1.21</f>
        <v>86.735537190082653</v>
      </c>
      <c r="Q72" s="11">
        <v>0</v>
      </c>
      <c r="R72" s="11" t="s">
        <v>176</v>
      </c>
      <c r="S72" s="11" t="s">
        <v>195</v>
      </c>
      <c r="W72" s="11" t="s">
        <v>477</v>
      </c>
      <c r="AA72" s="8">
        <v>1.32</v>
      </c>
      <c r="AB72" s="11" t="s">
        <v>176</v>
      </c>
      <c r="AG72" s="11" t="s">
        <v>195</v>
      </c>
      <c r="AH72" s="11" t="s">
        <v>177</v>
      </c>
      <c r="BX72" s="11" t="s">
        <v>238</v>
      </c>
      <c r="CD72" s="11" t="s">
        <v>211</v>
      </c>
      <c r="CE72" s="5" t="s">
        <v>296</v>
      </c>
      <c r="CF72" s="5"/>
      <c r="CG72" s="5"/>
      <c r="CH72" s="5"/>
      <c r="CI72" s="5"/>
      <c r="CJ72" s="5"/>
      <c r="CK72" s="5"/>
      <c r="CL72" s="5"/>
      <c r="CM72" s="5"/>
      <c r="CN72" s="5"/>
      <c r="CO72" s="5" t="s">
        <v>478</v>
      </c>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t="s">
        <v>467</v>
      </c>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t="s">
        <v>296</v>
      </c>
      <c r="FU72" s="11" t="s">
        <v>204</v>
      </c>
    </row>
    <row r="73" spans="1:177" s="11" customFormat="1" x14ac:dyDescent="0.25">
      <c r="A73" s="11" t="s">
        <v>173</v>
      </c>
      <c r="B73" s="11" t="s">
        <v>193</v>
      </c>
      <c r="C73" s="11" t="s">
        <v>192</v>
      </c>
      <c r="D73" s="11" t="s">
        <v>738</v>
      </c>
      <c r="E73" s="11" t="s">
        <v>475</v>
      </c>
      <c r="F73" s="22" t="s">
        <v>476</v>
      </c>
      <c r="J73" s="3">
        <v>4013051045469</v>
      </c>
      <c r="K73" s="11" t="s">
        <v>194</v>
      </c>
      <c r="M73" s="11">
        <v>24</v>
      </c>
      <c r="N73" s="11" t="s">
        <v>175</v>
      </c>
      <c r="O73" s="11" t="s">
        <v>182</v>
      </c>
      <c r="P73" s="11">
        <f>104.95/1.21</f>
        <v>86.735537190082653</v>
      </c>
      <c r="Q73" s="11">
        <v>0</v>
      </c>
      <c r="R73" s="11" t="s">
        <v>176</v>
      </c>
      <c r="S73" s="11" t="s">
        <v>195</v>
      </c>
      <c r="W73" s="11" t="s">
        <v>477</v>
      </c>
      <c r="AA73" s="8">
        <v>1.32</v>
      </c>
      <c r="AB73" s="11" t="s">
        <v>176</v>
      </c>
      <c r="AG73" s="11" t="s">
        <v>195</v>
      </c>
      <c r="AH73" s="11" t="s">
        <v>177</v>
      </c>
      <c r="BX73" s="11" t="s">
        <v>210</v>
      </c>
      <c r="CD73" s="11" t="s">
        <v>211</v>
      </c>
      <c r="CE73" s="5" t="s">
        <v>296</v>
      </c>
      <c r="CF73" s="5"/>
      <c r="CG73" s="5"/>
      <c r="CH73" s="5"/>
      <c r="CI73" s="5"/>
      <c r="CJ73" s="5"/>
      <c r="CK73" s="5"/>
      <c r="CL73" s="5"/>
      <c r="CM73" s="5"/>
      <c r="CN73" s="5"/>
      <c r="CO73" s="5" t="s">
        <v>478</v>
      </c>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t="s">
        <v>467</v>
      </c>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t="s">
        <v>296</v>
      </c>
      <c r="FU73" s="11" t="s">
        <v>204</v>
      </c>
    </row>
    <row r="74" spans="1:177" s="11" customFormat="1" x14ac:dyDescent="0.25">
      <c r="A74" s="11" t="s">
        <v>173</v>
      </c>
      <c r="B74" s="11" t="s">
        <v>193</v>
      </c>
      <c r="C74" s="11" t="s">
        <v>192</v>
      </c>
      <c r="D74" s="11" t="s">
        <v>842</v>
      </c>
      <c r="E74" s="11" t="s">
        <v>479</v>
      </c>
      <c r="F74" s="22" t="s">
        <v>480</v>
      </c>
      <c r="I74" s="11" t="s">
        <v>782</v>
      </c>
      <c r="J74" s="3">
        <v>4013051021418</v>
      </c>
      <c r="K74" s="11" t="s">
        <v>194</v>
      </c>
      <c r="M74" s="11">
        <v>24</v>
      </c>
      <c r="N74" s="11" t="s">
        <v>175</v>
      </c>
      <c r="O74" s="11" t="s">
        <v>182</v>
      </c>
      <c r="P74" s="11">
        <f>21.95/1.21</f>
        <v>18.140495867768596</v>
      </c>
      <c r="Q74" s="11">
        <v>0</v>
      </c>
      <c r="R74" s="11" t="s">
        <v>176</v>
      </c>
      <c r="S74" s="11" t="s">
        <v>195</v>
      </c>
      <c r="W74" s="11" t="s">
        <v>785</v>
      </c>
      <c r="AA74" s="8">
        <v>7.0000000000000007E-2</v>
      </c>
      <c r="AB74" s="11" t="s">
        <v>176</v>
      </c>
      <c r="AG74" s="11" t="s">
        <v>195</v>
      </c>
      <c r="AH74" s="11" t="s">
        <v>177</v>
      </c>
      <c r="BX74" s="11" t="s">
        <v>196</v>
      </c>
      <c r="CD74" s="7" t="s">
        <v>200</v>
      </c>
      <c r="CE74" s="5" t="s">
        <v>482</v>
      </c>
      <c r="CF74" s="5"/>
      <c r="CG74" s="5"/>
      <c r="CH74" s="5"/>
      <c r="CI74" s="5"/>
      <c r="CJ74" s="5"/>
      <c r="CK74" s="5"/>
      <c r="CL74" s="5"/>
      <c r="CM74" s="5"/>
      <c r="CN74" s="5"/>
      <c r="CO74" s="5" t="s">
        <v>483</v>
      </c>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t="s">
        <v>484</v>
      </c>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t="s">
        <v>482</v>
      </c>
      <c r="FU74" s="11" t="s">
        <v>204</v>
      </c>
    </row>
    <row r="75" spans="1:177" s="11" customFormat="1" x14ac:dyDescent="0.25">
      <c r="A75" s="11" t="s">
        <v>173</v>
      </c>
      <c r="B75" s="11" t="s">
        <v>193</v>
      </c>
      <c r="C75" s="11" t="s">
        <v>192</v>
      </c>
      <c r="D75" s="11" t="s">
        <v>842</v>
      </c>
      <c r="E75" s="11" t="s">
        <v>485</v>
      </c>
      <c r="F75" s="22" t="s">
        <v>486</v>
      </c>
      <c r="I75" s="11" t="s">
        <v>783</v>
      </c>
      <c r="J75" s="3">
        <v>4013051021425</v>
      </c>
      <c r="K75" s="11" t="s">
        <v>194</v>
      </c>
      <c r="M75" s="11">
        <v>24</v>
      </c>
      <c r="N75" s="11" t="s">
        <v>175</v>
      </c>
      <c r="O75" s="11" t="s">
        <v>182</v>
      </c>
      <c r="P75" s="11">
        <f>23.95/1.21</f>
        <v>19.793388429752067</v>
      </c>
      <c r="Q75" s="11">
        <v>0</v>
      </c>
      <c r="R75" s="11" t="s">
        <v>176</v>
      </c>
      <c r="S75" s="11" t="s">
        <v>195</v>
      </c>
      <c r="W75" s="11" t="s">
        <v>785</v>
      </c>
      <c r="AA75" s="8">
        <v>0.11</v>
      </c>
      <c r="AB75" s="11" t="s">
        <v>176</v>
      </c>
      <c r="AG75" s="11" t="s">
        <v>195</v>
      </c>
      <c r="AH75" s="11" t="s">
        <v>177</v>
      </c>
      <c r="BX75" s="11" t="s">
        <v>196</v>
      </c>
      <c r="CD75" s="7" t="s">
        <v>200</v>
      </c>
      <c r="CE75" s="5" t="s">
        <v>202</v>
      </c>
      <c r="CF75" s="5"/>
      <c r="CG75" s="5"/>
      <c r="CH75" s="5"/>
      <c r="CI75" s="5"/>
      <c r="CJ75" s="5"/>
      <c r="CK75" s="5"/>
      <c r="CL75" s="5"/>
      <c r="CM75" s="5"/>
      <c r="CN75" s="5"/>
      <c r="CO75" s="5" t="s">
        <v>205</v>
      </c>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t="s">
        <v>203</v>
      </c>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t="s">
        <v>202</v>
      </c>
      <c r="FU75" s="11" t="s">
        <v>204</v>
      </c>
    </row>
    <row r="76" spans="1:177" s="11" customFormat="1" x14ac:dyDescent="0.25">
      <c r="A76" s="11" t="s">
        <v>173</v>
      </c>
      <c r="B76" s="11" t="s">
        <v>193</v>
      </c>
      <c r="C76" s="11" t="s">
        <v>192</v>
      </c>
      <c r="D76" s="11" t="s">
        <v>844</v>
      </c>
      <c r="E76" s="11" t="s">
        <v>487</v>
      </c>
      <c r="F76" s="22" t="s">
        <v>488</v>
      </c>
      <c r="I76" s="11" t="s">
        <v>843</v>
      </c>
      <c r="J76" s="3">
        <v>4013051023870</v>
      </c>
      <c r="K76" s="11" t="s">
        <v>194</v>
      </c>
      <c r="M76" s="11">
        <v>24</v>
      </c>
      <c r="N76" s="11" t="s">
        <v>175</v>
      </c>
      <c r="O76" s="11" t="s">
        <v>182</v>
      </c>
      <c r="P76" s="11">
        <f>23.95/1.21</f>
        <v>19.793388429752067</v>
      </c>
      <c r="Q76" s="11">
        <v>0</v>
      </c>
      <c r="R76" s="11" t="s">
        <v>176</v>
      </c>
      <c r="S76" s="11" t="s">
        <v>195</v>
      </c>
      <c r="W76" s="11" t="s">
        <v>481</v>
      </c>
      <c r="AA76" s="8">
        <v>0.11</v>
      </c>
      <c r="AB76" s="11" t="s">
        <v>176</v>
      </c>
      <c r="AG76" s="11" t="s">
        <v>195</v>
      </c>
      <c r="AH76" s="11" t="s">
        <v>177</v>
      </c>
      <c r="BX76" s="11" t="s">
        <v>197</v>
      </c>
      <c r="CD76" s="7" t="s">
        <v>200</v>
      </c>
      <c r="CE76" s="5" t="s">
        <v>202</v>
      </c>
      <c r="CF76" s="5"/>
      <c r="CG76" s="5"/>
      <c r="CH76" s="5"/>
      <c r="CI76" s="5"/>
      <c r="CJ76" s="5"/>
      <c r="CK76" s="5"/>
      <c r="CL76" s="5"/>
      <c r="CM76" s="5"/>
      <c r="CN76" s="5"/>
      <c r="CO76" s="5" t="s">
        <v>205</v>
      </c>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t="s">
        <v>203</v>
      </c>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t="s">
        <v>202</v>
      </c>
      <c r="FU76" s="11" t="s">
        <v>204</v>
      </c>
    </row>
    <row r="77" spans="1:177" s="11" customFormat="1" x14ac:dyDescent="0.25">
      <c r="A77" s="11" t="s">
        <v>173</v>
      </c>
      <c r="B77" s="11" t="s">
        <v>193</v>
      </c>
      <c r="C77" s="11" t="s">
        <v>192</v>
      </c>
      <c r="D77" s="11" t="s">
        <v>727</v>
      </c>
      <c r="E77" s="11" t="s">
        <v>489</v>
      </c>
      <c r="F77" s="22" t="s">
        <v>490</v>
      </c>
      <c r="J77" s="3">
        <v>4013051021395</v>
      </c>
      <c r="K77" s="11" t="s">
        <v>194</v>
      </c>
      <c r="M77" s="11">
        <v>24</v>
      </c>
      <c r="N77" s="11" t="s">
        <v>175</v>
      </c>
      <c r="O77" s="11" t="s">
        <v>182</v>
      </c>
      <c r="P77" s="19">
        <f>34.95/1.21</f>
        <v>28.884297520661161</v>
      </c>
      <c r="Q77" s="11">
        <v>0</v>
      </c>
      <c r="R77" s="11" t="s">
        <v>176</v>
      </c>
      <c r="S77" s="11" t="s">
        <v>195</v>
      </c>
      <c r="W77" s="11" t="s">
        <v>491</v>
      </c>
      <c r="AA77" s="8">
        <v>0.15</v>
      </c>
      <c r="AB77" s="11" t="s">
        <v>176</v>
      </c>
      <c r="AG77" s="11" t="s">
        <v>195</v>
      </c>
      <c r="AH77" s="11" t="s">
        <v>177</v>
      </c>
      <c r="BX77" s="11" t="s">
        <v>197</v>
      </c>
      <c r="CD77" s="7" t="s">
        <v>200</v>
      </c>
      <c r="CE77" s="5" t="s">
        <v>482</v>
      </c>
      <c r="CF77" s="5"/>
      <c r="CG77" s="5"/>
      <c r="CH77" s="5"/>
      <c r="CI77" s="5"/>
      <c r="CJ77" s="5"/>
      <c r="CK77" s="5"/>
      <c r="CL77" s="5"/>
      <c r="CM77" s="5"/>
      <c r="CN77" s="5"/>
      <c r="CO77" s="5" t="s">
        <v>483</v>
      </c>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t="s">
        <v>484</v>
      </c>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t="s">
        <v>482</v>
      </c>
      <c r="FU77" s="11" t="s">
        <v>204</v>
      </c>
    </row>
    <row r="78" spans="1:177" s="11" customFormat="1" x14ac:dyDescent="0.25">
      <c r="A78" s="11" t="s">
        <v>173</v>
      </c>
      <c r="B78" s="11" t="s">
        <v>193</v>
      </c>
      <c r="C78" s="11" t="s">
        <v>192</v>
      </c>
      <c r="D78" s="11" t="s">
        <v>880</v>
      </c>
      <c r="E78" s="11" t="s">
        <v>492</v>
      </c>
      <c r="F78" s="22" t="s">
        <v>493</v>
      </c>
      <c r="J78" s="3">
        <v>4013051019729</v>
      </c>
      <c r="K78" s="11" t="s">
        <v>194</v>
      </c>
      <c r="M78" s="11">
        <v>24</v>
      </c>
      <c r="N78" s="11" t="s">
        <v>175</v>
      </c>
      <c r="O78" s="11" t="s">
        <v>182</v>
      </c>
      <c r="P78" s="11">
        <f>35.95/1.21</f>
        <v>29.710743801652896</v>
      </c>
      <c r="Q78" s="11">
        <v>0</v>
      </c>
      <c r="R78" s="11" t="s">
        <v>176</v>
      </c>
      <c r="S78" s="11" t="s">
        <v>195</v>
      </c>
      <c r="W78" s="11" t="s">
        <v>494</v>
      </c>
      <c r="AA78" s="8">
        <v>0.19</v>
      </c>
      <c r="AB78" s="11" t="s">
        <v>176</v>
      </c>
      <c r="AG78" s="11" t="s">
        <v>195</v>
      </c>
      <c r="AH78" s="11" t="s">
        <v>177</v>
      </c>
      <c r="BX78" s="11" t="s">
        <v>197</v>
      </c>
      <c r="CE78" s="5" t="s">
        <v>203</v>
      </c>
      <c r="CF78" s="5"/>
      <c r="CG78" s="5"/>
      <c r="CH78" s="5"/>
      <c r="CI78" s="5"/>
      <c r="CJ78" s="5"/>
      <c r="CK78" s="5"/>
      <c r="CL78" s="5"/>
      <c r="CM78" s="5"/>
      <c r="CN78" s="5"/>
      <c r="CO78" s="5" t="s">
        <v>495</v>
      </c>
      <c r="CP78" s="5"/>
      <c r="CQ78" s="5"/>
      <c r="CR78" s="5"/>
      <c r="CS78" s="5"/>
      <c r="CT78" s="5"/>
      <c r="CU78" s="5"/>
      <c r="CV78" s="5"/>
      <c r="CW78" s="5"/>
      <c r="CX78" s="5"/>
      <c r="CY78" s="5"/>
      <c r="CZ78" s="5"/>
      <c r="DA78" s="5"/>
      <c r="DB78" s="5"/>
      <c r="DC78" s="5"/>
      <c r="DD78" s="5"/>
      <c r="DE78" s="5"/>
      <c r="DF78" s="5"/>
      <c r="DG78" s="5"/>
      <c r="DH78" s="5"/>
      <c r="DI78" s="5"/>
      <c r="DJ78" s="5"/>
      <c r="DK78" s="5"/>
      <c r="DL78" s="5"/>
      <c r="DM78" s="5"/>
      <c r="DN78" s="5"/>
      <c r="DO78" s="5"/>
      <c r="DP78" s="5"/>
      <c r="DQ78" s="5"/>
      <c r="DR78" s="5"/>
      <c r="DS78" s="5" t="s">
        <v>461</v>
      </c>
      <c r="DT78" s="5"/>
      <c r="DU78" s="5"/>
      <c r="DV78" s="5"/>
      <c r="DW78" s="5"/>
      <c r="DX78" s="5"/>
      <c r="DY78" s="5"/>
      <c r="DZ78" s="5"/>
      <c r="EA78" s="5"/>
      <c r="EB78" s="5"/>
      <c r="EC78" s="5"/>
      <c r="ED78" s="5"/>
      <c r="EE78" s="5"/>
      <c r="EF78" s="5"/>
      <c r="EG78" s="5"/>
      <c r="EH78" s="5"/>
      <c r="EI78" s="5"/>
      <c r="EJ78" s="5"/>
      <c r="EK78" s="5"/>
      <c r="EL78" s="5"/>
      <c r="EM78" s="5"/>
      <c r="EN78" s="5"/>
      <c r="EO78" s="5"/>
      <c r="EP78" s="5"/>
      <c r="EQ78" s="5"/>
      <c r="ER78" s="5"/>
      <c r="ES78" s="5" t="s">
        <v>203</v>
      </c>
      <c r="FU78" s="11" t="s">
        <v>204</v>
      </c>
    </row>
    <row r="79" spans="1:177" s="11" customFormat="1" x14ac:dyDescent="0.25">
      <c r="A79" s="11" t="s">
        <v>173</v>
      </c>
      <c r="B79" s="11" t="s">
        <v>193</v>
      </c>
      <c r="C79" s="11" t="s">
        <v>192</v>
      </c>
      <c r="D79" s="11" t="s">
        <v>799</v>
      </c>
      <c r="E79" s="11" t="s">
        <v>496</v>
      </c>
      <c r="F79" s="22" t="s">
        <v>497</v>
      </c>
      <c r="I79" s="11" t="s">
        <v>795</v>
      </c>
      <c r="J79" s="3">
        <v>4013051029759</v>
      </c>
      <c r="K79" s="11" t="s">
        <v>194</v>
      </c>
      <c r="M79" s="11">
        <v>24</v>
      </c>
      <c r="N79" s="11" t="s">
        <v>175</v>
      </c>
      <c r="O79" s="11" t="s">
        <v>182</v>
      </c>
      <c r="P79" s="11">
        <f t="shared" ref="P79:P80" si="5">31.95/1.21</f>
        <v>26.404958677685951</v>
      </c>
      <c r="Q79" s="11">
        <v>0</v>
      </c>
      <c r="R79" s="11" t="s">
        <v>176</v>
      </c>
      <c r="S79" s="11" t="s">
        <v>195</v>
      </c>
      <c r="W79" s="11" t="s">
        <v>800</v>
      </c>
      <c r="AA79" s="8">
        <v>0.26</v>
      </c>
      <c r="AB79" s="11" t="s">
        <v>176</v>
      </c>
      <c r="AG79" s="11" t="s">
        <v>195</v>
      </c>
      <c r="AH79" s="11" t="s">
        <v>177</v>
      </c>
      <c r="BX79" s="11" t="s">
        <v>197</v>
      </c>
      <c r="CD79" s="11" t="s">
        <v>500</v>
      </c>
      <c r="CE79" s="5" t="s">
        <v>501</v>
      </c>
      <c r="CF79" s="5"/>
      <c r="CG79" s="5"/>
      <c r="CH79" s="5"/>
      <c r="CI79" s="5"/>
      <c r="CJ79" s="5"/>
      <c r="CK79" s="5"/>
      <c r="CL79" s="5"/>
      <c r="CM79" s="5"/>
      <c r="CN79" s="5"/>
      <c r="CO79" s="5" t="s">
        <v>213</v>
      </c>
      <c r="CP79" s="5"/>
      <c r="CQ79" s="5"/>
      <c r="CR79" s="5"/>
      <c r="CS79" s="5"/>
      <c r="CT79" s="5"/>
      <c r="CU79" s="5"/>
      <c r="CV79" s="5"/>
      <c r="CW79" s="5"/>
      <c r="CX79" s="5"/>
      <c r="CY79" s="5"/>
      <c r="CZ79" s="5"/>
      <c r="DA79" s="5"/>
      <c r="DB79" s="5"/>
      <c r="DC79" s="5"/>
      <c r="DD79" s="5"/>
      <c r="DE79" s="5"/>
      <c r="DF79" s="5"/>
      <c r="DG79" s="5"/>
      <c r="DH79" s="5"/>
      <c r="DI79" s="5"/>
      <c r="DJ79" s="5"/>
      <c r="DK79" s="5"/>
      <c r="DL79" s="5"/>
      <c r="DM79" s="5"/>
      <c r="DN79" s="5"/>
      <c r="DO79" s="5"/>
      <c r="DP79" s="5"/>
      <c r="DQ79" s="5"/>
      <c r="DR79" s="5"/>
      <c r="DS79" s="5" t="s">
        <v>502</v>
      </c>
      <c r="DT79" s="5"/>
      <c r="DU79" s="5"/>
      <c r="DV79" s="5"/>
      <c r="DW79" s="5"/>
      <c r="DX79" s="5"/>
      <c r="DY79" s="5"/>
      <c r="DZ79" s="5"/>
      <c r="EA79" s="5"/>
      <c r="EB79" s="5"/>
      <c r="EC79" s="5"/>
      <c r="ED79" s="5"/>
      <c r="EE79" s="5"/>
      <c r="EF79" s="5"/>
      <c r="EG79" s="5"/>
      <c r="EH79" s="5"/>
      <c r="EI79" s="5"/>
      <c r="EJ79" s="5"/>
      <c r="EK79" s="5"/>
      <c r="EL79" s="5"/>
      <c r="EM79" s="5"/>
      <c r="EN79" s="5"/>
      <c r="EO79" s="5"/>
      <c r="EP79" s="5"/>
      <c r="EQ79" s="5"/>
      <c r="ER79" s="5"/>
      <c r="ES79" s="5" t="s">
        <v>501</v>
      </c>
      <c r="FU79" s="11" t="s">
        <v>204</v>
      </c>
    </row>
    <row r="80" spans="1:177" s="11" customFormat="1" x14ac:dyDescent="0.25">
      <c r="A80" s="11" t="s">
        <v>173</v>
      </c>
      <c r="B80" s="11" t="s">
        <v>193</v>
      </c>
      <c r="C80" s="11" t="s">
        <v>192</v>
      </c>
      <c r="D80" s="11" t="s">
        <v>789</v>
      </c>
      <c r="E80" s="11" t="s">
        <v>498</v>
      </c>
      <c r="F80" s="22" t="s">
        <v>499</v>
      </c>
      <c r="I80" s="11" t="s">
        <v>790</v>
      </c>
      <c r="J80" s="3">
        <v>1000288306008</v>
      </c>
      <c r="K80" s="11" t="s">
        <v>194</v>
      </c>
      <c r="M80" s="11">
        <v>24</v>
      </c>
      <c r="N80" s="11" t="s">
        <v>175</v>
      </c>
      <c r="O80" s="11" t="s">
        <v>182</v>
      </c>
      <c r="P80" s="11">
        <f t="shared" si="5"/>
        <v>26.404958677685951</v>
      </c>
      <c r="Q80" s="11">
        <v>20</v>
      </c>
      <c r="R80" s="11" t="s">
        <v>195</v>
      </c>
      <c r="S80" s="11" t="s">
        <v>195</v>
      </c>
      <c r="W80" s="11" t="s">
        <v>800</v>
      </c>
      <c r="AA80" s="8">
        <v>0.26</v>
      </c>
      <c r="AB80" s="11" t="s">
        <v>176</v>
      </c>
      <c r="AG80" s="11" t="s">
        <v>195</v>
      </c>
      <c r="AH80" s="11" t="s">
        <v>177</v>
      </c>
      <c r="BX80" s="11" t="s">
        <v>210</v>
      </c>
      <c r="CD80" s="11" t="s">
        <v>500</v>
      </c>
      <c r="CE80" s="11">
        <v>26</v>
      </c>
      <c r="CO80" s="5" t="s">
        <v>213</v>
      </c>
      <c r="DS80" s="11">
        <v>60</v>
      </c>
      <c r="ES80" s="11">
        <v>26</v>
      </c>
      <c r="FU80" s="11" t="s">
        <v>204</v>
      </c>
    </row>
    <row r="81" spans="1:177" s="11" customFormat="1" x14ac:dyDescent="0.25">
      <c r="A81" s="11" t="s">
        <v>173</v>
      </c>
      <c r="B81" s="11" t="s">
        <v>193</v>
      </c>
      <c r="C81" s="11" t="s">
        <v>192</v>
      </c>
      <c r="D81" s="11" t="s">
        <v>799</v>
      </c>
      <c r="E81" s="11" t="s">
        <v>505</v>
      </c>
      <c r="F81" s="22" t="s">
        <v>506</v>
      </c>
      <c r="I81" s="11" t="s">
        <v>796</v>
      </c>
      <c r="J81" s="3">
        <v>4013051029773</v>
      </c>
      <c r="K81" s="11" t="s">
        <v>194</v>
      </c>
      <c r="M81" s="11">
        <v>24</v>
      </c>
      <c r="N81" s="11" t="s">
        <v>175</v>
      </c>
      <c r="O81" s="11" t="s">
        <v>182</v>
      </c>
      <c r="P81" s="11">
        <f t="shared" ref="P81:P82" si="6">36.95/1.21</f>
        <v>30.537190082644631</v>
      </c>
      <c r="Q81" s="11">
        <v>0</v>
      </c>
      <c r="R81" s="11" t="s">
        <v>176</v>
      </c>
      <c r="S81" s="11" t="s">
        <v>195</v>
      </c>
      <c r="W81" s="11" t="s">
        <v>800</v>
      </c>
      <c r="AA81" s="8">
        <v>0.36</v>
      </c>
      <c r="AB81" s="11" t="s">
        <v>176</v>
      </c>
      <c r="AG81" s="11" t="s">
        <v>195</v>
      </c>
      <c r="AH81" s="11" t="s">
        <v>177</v>
      </c>
      <c r="BX81" s="11" t="s">
        <v>197</v>
      </c>
      <c r="CD81" s="11" t="s">
        <v>500</v>
      </c>
      <c r="CE81" s="11">
        <v>31</v>
      </c>
      <c r="CO81" s="5" t="s">
        <v>460</v>
      </c>
      <c r="DS81" s="11">
        <v>70</v>
      </c>
      <c r="ES81" s="11">
        <v>31</v>
      </c>
      <c r="FU81" s="11" t="s">
        <v>204</v>
      </c>
    </row>
    <row r="82" spans="1:177" s="11" customFormat="1" x14ac:dyDescent="0.25">
      <c r="A82" s="11" t="s">
        <v>173</v>
      </c>
      <c r="B82" s="11" t="s">
        <v>193</v>
      </c>
      <c r="C82" s="11" t="s">
        <v>192</v>
      </c>
      <c r="D82" s="11" t="s">
        <v>789</v>
      </c>
      <c r="E82" s="11" t="s">
        <v>503</v>
      </c>
      <c r="F82" s="22" t="s">
        <v>504</v>
      </c>
      <c r="I82" s="11" t="s">
        <v>791</v>
      </c>
      <c r="J82" s="3">
        <v>4013051029780</v>
      </c>
      <c r="K82" s="11" t="s">
        <v>194</v>
      </c>
      <c r="M82" s="11">
        <v>24</v>
      </c>
      <c r="N82" s="11" t="s">
        <v>175</v>
      </c>
      <c r="O82" s="11" t="s">
        <v>182</v>
      </c>
      <c r="P82" s="11">
        <f t="shared" si="6"/>
        <v>30.537190082644631</v>
      </c>
      <c r="Q82" s="11">
        <v>0</v>
      </c>
      <c r="R82" s="11" t="s">
        <v>176</v>
      </c>
      <c r="S82" s="11" t="s">
        <v>195</v>
      </c>
      <c r="W82" s="11" t="s">
        <v>800</v>
      </c>
      <c r="AA82" s="8">
        <v>0.36</v>
      </c>
      <c r="AB82" s="11" t="s">
        <v>176</v>
      </c>
      <c r="AG82" s="11" t="s">
        <v>195</v>
      </c>
      <c r="AH82" s="11" t="s">
        <v>177</v>
      </c>
      <c r="BX82" s="11" t="s">
        <v>210</v>
      </c>
      <c r="CD82" s="11" t="s">
        <v>500</v>
      </c>
      <c r="CE82" s="11">
        <v>31</v>
      </c>
      <c r="CO82" s="5" t="s">
        <v>460</v>
      </c>
      <c r="DS82" s="11">
        <v>70</v>
      </c>
      <c r="ES82" s="11">
        <v>31</v>
      </c>
      <c r="FU82" s="11" t="s">
        <v>204</v>
      </c>
    </row>
    <row r="83" spans="1:177" s="11" customFormat="1" x14ac:dyDescent="0.25">
      <c r="A83" s="11" t="s">
        <v>173</v>
      </c>
      <c r="B83" s="11" t="s">
        <v>193</v>
      </c>
      <c r="C83" s="11" t="s">
        <v>192</v>
      </c>
      <c r="D83" s="11" t="s">
        <v>799</v>
      </c>
      <c r="E83" s="11" t="s">
        <v>509</v>
      </c>
      <c r="F83" s="22" t="s">
        <v>510</v>
      </c>
      <c r="I83" s="11" t="s">
        <v>797</v>
      </c>
      <c r="J83" s="3">
        <v>4013051029797</v>
      </c>
      <c r="K83" s="11" t="s">
        <v>194</v>
      </c>
      <c r="M83" s="11">
        <v>24</v>
      </c>
      <c r="N83" s="11" t="s">
        <v>175</v>
      </c>
      <c r="O83" s="11" t="s">
        <v>182</v>
      </c>
      <c r="P83" s="11">
        <f>40.9/1.21</f>
        <v>33.801652892561982</v>
      </c>
      <c r="Q83" s="11">
        <v>0</v>
      </c>
      <c r="R83" s="11" t="s">
        <v>176</v>
      </c>
      <c r="S83" s="11" t="s">
        <v>195</v>
      </c>
      <c r="W83" s="11" t="s">
        <v>800</v>
      </c>
      <c r="AA83" s="8">
        <v>0.42</v>
      </c>
      <c r="AB83" s="11" t="s">
        <v>176</v>
      </c>
      <c r="AG83" s="11" t="s">
        <v>195</v>
      </c>
      <c r="AH83" s="11" t="s">
        <v>177</v>
      </c>
      <c r="BX83" s="11" t="s">
        <v>197</v>
      </c>
      <c r="CD83" s="11" t="s">
        <v>500</v>
      </c>
      <c r="CE83" s="11">
        <v>34</v>
      </c>
      <c r="CO83" s="5" t="s">
        <v>512</v>
      </c>
      <c r="DS83" s="11">
        <v>75</v>
      </c>
      <c r="ES83" s="11">
        <v>34</v>
      </c>
      <c r="FU83" s="11" t="s">
        <v>204</v>
      </c>
    </row>
    <row r="84" spans="1:177" s="11" customFormat="1" x14ac:dyDescent="0.25">
      <c r="A84" s="11" t="s">
        <v>173</v>
      </c>
      <c r="B84" s="11" t="s">
        <v>193</v>
      </c>
      <c r="C84" s="11" t="s">
        <v>192</v>
      </c>
      <c r="D84" s="11" t="s">
        <v>789</v>
      </c>
      <c r="E84" s="11" t="s">
        <v>507</v>
      </c>
      <c r="F84" s="22" t="s">
        <v>508</v>
      </c>
      <c r="I84" s="11" t="s">
        <v>792</v>
      </c>
      <c r="J84" s="3">
        <v>4013051029803</v>
      </c>
      <c r="K84" s="11" t="s">
        <v>194</v>
      </c>
      <c r="M84" s="11">
        <v>24</v>
      </c>
      <c r="N84" s="11" t="s">
        <v>175</v>
      </c>
      <c r="O84" s="11" t="s">
        <v>182</v>
      </c>
      <c r="P84" s="11">
        <f>40.9/1.21</f>
        <v>33.801652892561982</v>
      </c>
      <c r="Q84" s="11">
        <v>0</v>
      </c>
      <c r="R84" s="11" t="s">
        <v>176</v>
      </c>
      <c r="S84" s="11" t="s">
        <v>195</v>
      </c>
      <c r="W84" s="11" t="s">
        <v>800</v>
      </c>
      <c r="AA84" s="8">
        <v>0.42</v>
      </c>
      <c r="AB84" s="11" t="s">
        <v>176</v>
      </c>
      <c r="AG84" s="11" t="s">
        <v>195</v>
      </c>
      <c r="AH84" s="11" t="s">
        <v>177</v>
      </c>
      <c r="BX84" s="11" t="s">
        <v>210</v>
      </c>
      <c r="CD84" s="11" t="s">
        <v>500</v>
      </c>
      <c r="CE84" s="5" t="s">
        <v>511</v>
      </c>
      <c r="CF84" s="5"/>
      <c r="CG84" s="5"/>
      <c r="CH84" s="5"/>
      <c r="CI84" s="5"/>
      <c r="CJ84" s="5"/>
      <c r="CK84" s="5"/>
      <c r="CL84" s="5"/>
      <c r="CM84" s="5"/>
      <c r="CN84" s="5"/>
      <c r="CO84" s="5" t="s">
        <v>512</v>
      </c>
      <c r="CP84" s="5"/>
      <c r="CQ84" s="5"/>
      <c r="CR84" s="5"/>
      <c r="CS84" s="5"/>
      <c r="CT84" s="5"/>
      <c r="CU84" s="5"/>
      <c r="CV84" s="5"/>
      <c r="CW84" s="5"/>
      <c r="CX84" s="5"/>
      <c r="CY84" s="5"/>
      <c r="CZ84" s="5"/>
      <c r="DA84" s="5"/>
      <c r="DB84" s="5"/>
      <c r="DC84" s="5"/>
      <c r="DD84" s="5"/>
      <c r="DE84" s="5"/>
      <c r="DF84" s="5"/>
      <c r="DG84" s="5"/>
      <c r="DH84" s="5"/>
      <c r="DI84" s="5"/>
      <c r="DJ84" s="5"/>
      <c r="DK84" s="5"/>
      <c r="DL84" s="5"/>
      <c r="DM84" s="5"/>
      <c r="DN84" s="5"/>
      <c r="DO84" s="5"/>
      <c r="DP84" s="5"/>
      <c r="DQ84" s="5"/>
      <c r="DR84" s="5"/>
      <c r="DS84" s="5" t="s">
        <v>513</v>
      </c>
      <c r="DT84" s="5"/>
      <c r="DU84" s="5"/>
      <c r="DV84" s="5"/>
      <c r="DW84" s="5"/>
      <c r="DX84" s="5"/>
      <c r="DY84" s="5"/>
      <c r="DZ84" s="5"/>
      <c r="EA84" s="5"/>
      <c r="EB84" s="5"/>
      <c r="EC84" s="5"/>
      <c r="ED84" s="5"/>
      <c r="EE84" s="5"/>
      <c r="EF84" s="5"/>
      <c r="EG84" s="5"/>
      <c r="EH84" s="5"/>
      <c r="EI84" s="5"/>
      <c r="EJ84" s="5"/>
      <c r="EK84" s="5"/>
      <c r="EL84" s="5"/>
      <c r="EM84" s="5"/>
      <c r="EN84" s="5"/>
      <c r="EO84" s="5"/>
      <c r="EP84" s="5"/>
      <c r="EQ84" s="5"/>
      <c r="ER84" s="5"/>
      <c r="ES84" s="5" t="s">
        <v>511</v>
      </c>
      <c r="FU84" s="11" t="s">
        <v>204</v>
      </c>
    </row>
    <row r="85" spans="1:177" s="11" customFormat="1" x14ac:dyDescent="0.25">
      <c r="A85" s="11" t="s">
        <v>173</v>
      </c>
      <c r="B85" s="11" t="s">
        <v>193</v>
      </c>
      <c r="C85" s="11" t="s">
        <v>192</v>
      </c>
      <c r="D85" s="11" t="s">
        <v>789</v>
      </c>
      <c r="E85" s="11" t="s">
        <v>514</v>
      </c>
      <c r="F85" s="22" t="s">
        <v>515</v>
      </c>
      <c r="I85" s="11" t="s">
        <v>793</v>
      </c>
      <c r="J85" s="3">
        <v>4013051029827</v>
      </c>
      <c r="K85" s="11" t="s">
        <v>194</v>
      </c>
      <c r="M85" s="11">
        <v>24</v>
      </c>
      <c r="N85" s="11" t="s">
        <v>175</v>
      </c>
      <c r="O85" s="11" t="s">
        <v>182</v>
      </c>
      <c r="P85" s="11">
        <f>44.95/1.21</f>
        <v>37.148760330578519</v>
      </c>
      <c r="Q85" s="11">
        <v>0</v>
      </c>
      <c r="R85" s="11" t="s">
        <v>176</v>
      </c>
      <c r="S85" s="11" t="s">
        <v>195</v>
      </c>
      <c r="W85" s="11" t="s">
        <v>800</v>
      </c>
      <c r="AA85" s="8">
        <v>0.52</v>
      </c>
      <c r="AB85" s="11" t="s">
        <v>176</v>
      </c>
      <c r="AG85" s="11" t="s">
        <v>195</v>
      </c>
      <c r="AH85" s="11" t="s">
        <v>177</v>
      </c>
      <c r="BX85" s="11" t="s">
        <v>210</v>
      </c>
      <c r="CD85" s="11" t="s">
        <v>500</v>
      </c>
      <c r="CE85" s="5" t="s">
        <v>465</v>
      </c>
      <c r="CF85" s="5"/>
      <c r="CG85" s="5"/>
      <c r="CH85" s="5"/>
      <c r="CI85" s="5"/>
      <c r="CJ85" s="5"/>
      <c r="CK85" s="5"/>
      <c r="CL85" s="5"/>
      <c r="CM85" s="5"/>
      <c r="CN85" s="5"/>
      <c r="CO85" s="5" t="s">
        <v>516</v>
      </c>
      <c r="CP85" s="5"/>
      <c r="CQ85" s="5"/>
      <c r="CR85" s="5"/>
      <c r="CS85" s="5"/>
      <c r="CT85" s="5"/>
      <c r="CU85" s="5"/>
      <c r="CV85" s="5"/>
      <c r="CW85" s="5"/>
      <c r="CX85" s="5"/>
      <c r="CY85" s="5"/>
      <c r="CZ85" s="5"/>
      <c r="DA85" s="5"/>
      <c r="DB85" s="5"/>
      <c r="DC85" s="5"/>
      <c r="DD85" s="5"/>
      <c r="DE85" s="5"/>
      <c r="DF85" s="5"/>
      <c r="DG85" s="5"/>
      <c r="DH85" s="5"/>
      <c r="DI85" s="5"/>
      <c r="DJ85" s="5"/>
      <c r="DK85" s="5"/>
      <c r="DL85" s="5"/>
      <c r="DM85" s="5"/>
      <c r="DN85" s="5"/>
      <c r="DO85" s="5"/>
      <c r="DP85" s="5"/>
      <c r="DQ85" s="5"/>
      <c r="DR85" s="5"/>
      <c r="DS85" s="5" t="s">
        <v>517</v>
      </c>
      <c r="DT85" s="5"/>
      <c r="DU85" s="5"/>
      <c r="DV85" s="5"/>
      <c r="DW85" s="5"/>
      <c r="DX85" s="5"/>
      <c r="DY85" s="5"/>
      <c r="DZ85" s="5"/>
      <c r="EA85" s="5"/>
      <c r="EB85" s="5"/>
      <c r="EC85" s="5"/>
      <c r="ED85" s="5"/>
      <c r="EE85" s="5"/>
      <c r="EF85" s="5"/>
      <c r="EG85" s="5"/>
      <c r="EH85" s="5"/>
      <c r="EI85" s="5"/>
      <c r="EJ85" s="5"/>
      <c r="EK85" s="5"/>
      <c r="EL85" s="5"/>
      <c r="EM85" s="5"/>
      <c r="EN85" s="5"/>
      <c r="EO85" s="5"/>
      <c r="EP85" s="5"/>
      <c r="EQ85" s="5"/>
      <c r="ER85" s="5"/>
      <c r="ES85" s="5" t="s">
        <v>465</v>
      </c>
      <c r="FU85" s="11" t="s">
        <v>204</v>
      </c>
    </row>
    <row r="86" spans="1:177" s="11" customFormat="1" x14ac:dyDescent="0.25">
      <c r="A86" s="11" t="s">
        <v>173</v>
      </c>
      <c r="B86" s="11" t="s">
        <v>193</v>
      </c>
      <c r="C86" s="11" t="s">
        <v>192</v>
      </c>
      <c r="D86" s="11" t="s">
        <v>811</v>
      </c>
      <c r="E86" s="11" t="s">
        <v>518</v>
      </c>
      <c r="F86" s="22" t="s">
        <v>519</v>
      </c>
      <c r="I86" s="11" t="s">
        <v>809</v>
      </c>
      <c r="J86" s="3">
        <v>4013051028332</v>
      </c>
      <c r="K86" s="11" t="s">
        <v>194</v>
      </c>
      <c r="M86" s="11">
        <v>24</v>
      </c>
      <c r="N86" s="11" t="s">
        <v>175</v>
      </c>
      <c r="O86" s="11" t="s">
        <v>182</v>
      </c>
      <c r="P86" s="11">
        <f>16.95/1.21</f>
        <v>14.008264462809917</v>
      </c>
      <c r="Q86" s="11">
        <v>0</v>
      </c>
      <c r="R86" s="11" t="s">
        <v>176</v>
      </c>
      <c r="S86" s="11" t="s">
        <v>195</v>
      </c>
      <c r="W86" s="11" t="s">
        <v>810</v>
      </c>
      <c r="AA86" s="8">
        <v>0.15</v>
      </c>
      <c r="AB86" s="11" t="s">
        <v>176</v>
      </c>
      <c r="AG86" s="11" t="s">
        <v>195</v>
      </c>
      <c r="AH86" s="11" t="s">
        <v>177</v>
      </c>
      <c r="BX86" s="11" t="s">
        <v>198</v>
      </c>
      <c r="CD86" s="11" t="s">
        <v>520</v>
      </c>
      <c r="CE86" s="5" t="s">
        <v>400</v>
      </c>
      <c r="CF86" s="5"/>
      <c r="CG86" s="5"/>
      <c r="CH86" s="5"/>
      <c r="CI86" s="5"/>
      <c r="CJ86" s="5"/>
      <c r="CK86" s="5"/>
      <c r="CL86" s="5"/>
      <c r="CM86" s="5"/>
      <c r="CN86" s="5"/>
      <c r="CO86" s="5" t="s">
        <v>287</v>
      </c>
      <c r="CP86" s="5"/>
      <c r="CQ86" s="5"/>
      <c r="CR86" s="5"/>
      <c r="CS86" s="5"/>
      <c r="CT86" s="5"/>
      <c r="CU86" s="5"/>
      <c r="CV86" s="5"/>
      <c r="CW86" s="5"/>
      <c r="CX86" s="5"/>
      <c r="CY86" s="5"/>
      <c r="CZ86" s="5"/>
      <c r="DA86" s="5"/>
      <c r="DB86" s="5"/>
      <c r="DC86" s="5"/>
      <c r="DD86" s="5"/>
      <c r="DE86" s="5"/>
      <c r="DF86" s="5"/>
      <c r="DG86" s="5"/>
      <c r="DH86" s="5"/>
      <c r="DI86" s="5"/>
      <c r="DJ86" s="5"/>
      <c r="DK86" s="5"/>
      <c r="DL86" s="5"/>
      <c r="DM86" s="5"/>
      <c r="DN86" s="5"/>
      <c r="DO86" s="5"/>
      <c r="DP86" s="5"/>
      <c r="DQ86" s="5"/>
      <c r="DR86" s="5"/>
      <c r="DS86" s="5" t="s">
        <v>267</v>
      </c>
      <c r="DT86" s="5"/>
      <c r="DU86" s="5"/>
      <c r="DV86" s="5"/>
      <c r="DW86" s="5"/>
      <c r="DX86" s="5"/>
      <c r="DY86" s="5"/>
      <c r="DZ86" s="5"/>
      <c r="EA86" s="5"/>
      <c r="EB86" s="5"/>
      <c r="EC86" s="5"/>
      <c r="ED86" s="5"/>
      <c r="EE86" s="5"/>
      <c r="EF86" s="5"/>
      <c r="EG86" s="5"/>
      <c r="EH86" s="5"/>
      <c r="EI86" s="5"/>
      <c r="EJ86" s="5"/>
      <c r="EK86" s="5"/>
      <c r="EL86" s="5"/>
      <c r="EM86" s="5"/>
      <c r="EN86" s="5"/>
      <c r="EO86" s="5"/>
      <c r="EP86" s="5"/>
      <c r="EQ86" s="5"/>
      <c r="ER86" s="5"/>
      <c r="ES86" s="5" t="s">
        <v>400</v>
      </c>
      <c r="FU86" s="11" t="s">
        <v>204</v>
      </c>
    </row>
    <row r="87" spans="1:177" s="11" customFormat="1" x14ac:dyDescent="0.25">
      <c r="A87" s="11" t="s">
        <v>173</v>
      </c>
      <c r="B87" s="11" t="s">
        <v>193</v>
      </c>
      <c r="C87" s="11" t="s">
        <v>192</v>
      </c>
      <c r="D87" s="11" t="s">
        <v>811</v>
      </c>
      <c r="E87" s="11" t="s">
        <v>521</v>
      </c>
      <c r="F87" s="22" t="s">
        <v>522</v>
      </c>
      <c r="I87" s="11" t="s">
        <v>801</v>
      </c>
      <c r="J87" s="3">
        <v>4013051028424</v>
      </c>
      <c r="K87" s="11" t="s">
        <v>194</v>
      </c>
      <c r="M87" s="11">
        <v>24</v>
      </c>
      <c r="N87" s="11" t="s">
        <v>175</v>
      </c>
      <c r="O87" s="11" t="s">
        <v>182</v>
      </c>
      <c r="P87" s="11">
        <f>19.9/1.21</f>
        <v>16.446280991735538</v>
      </c>
      <c r="Q87" s="11">
        <v>0</v>
      </c>
      <c r="R87" s="11" t="s">
        <v>176</v>
      </c>
      <c r="S87" s="11" t="s">
        <v>195</v>
      </c>
      <c r="W87" s="11" t="s">
        <v>810</v>
      </c>
      <c r="AA87" s="8">
        <v>0.22</v>
      </c>
      <c r="AB87" s="11" t="s">
        <v>176</v>
      </c>
      <c r="AG87" s="11" t="s">
        <v>195</v>
      </c>
      <c r="AH87" s="11" t="s">
        <v>177</v>
      </c>
      <c r="BX87" s="11" t="s">
        <v>198</v>
      </c>
      <c r="CD87" s="11" t="s">
        <v>520</v>
      </c>
      <c r="CE87" s="5" t="s">
        <v>400</v>
      </c>
      <c r="CF87" s="5"/>
      <c r="CG87" s="5"/>
      <c r="CH87" s="5"/>
      <c r="CI87" s="5"/>
      <c r="CJ87" s="5"/>
      <c r="CK87" s="5"/>
      <c r="CL87" s="5"/>
      <c r="CM87" s="5"/>
      <c r="CN87" s="5"/>
      <c r="CO87" s="5" t="s">
        <v>523</v>
      </c>
      <c r="CP87" s="5"/>
      <c r="CQ87" s="5"/>
      <c r="CR87" s="5"/>
      <c r="CS87" s="5"/>
      <c r="CT87" s="5"/>
      <c r="CU87" s="5"/>
      <c r="CV87" s="5"/>
      <c r="CW87" s="5"/>
      <c r="CX87" s="5"/>
      <c r="CY87" s="5"/>
      <c r="CZ87" s="5"/>
      <c r="DA87" s="5"/>
      <c r="DB87" s="5"/>
      <c r="DC87" s="5"/>
      <c r="DD87" s="5"/>
      <c r="DE87" s="5"/>
      <c r="DF87" s="5"/>
      <c r="DG87" s="5"/>
      <c r="DH87" s="5"/>
      <c r="DI87" s="5"/>
      <c r="DJ87" s="5"/>
      <c r="DK87" s="5"/>
      <c r="DL87" s="5"/>
      <c r="DM87" s="5"/>
      <c r="DN87" s="5"/>
      <c r="DO87" s="5"/>
      <c r="DP87" s="5"/>
      <c r="DQ87" s="5"/>
      <c r="DR87" s="5"/>
      <c r="DS87" s="5" t="s">
        <v>203</v>
      </c>
      <c r="DT87" s="5"/>
      <c r="DU87" s="5"/>
      <c r="DV87" s="5"/>
      <c r="DW87" s="5"/>
      <c r="DX87" s="5"/>
      <c r="DY87" s="5"/>
      <c r="DZ87" s="5"/>
      <c r="EA87" s="5"/>
      <c r="EB87" s="5"/>
      <c r="EC87" s="5"/>
      <c r="ED87" s="5"/>
      <c r="EE87" s="5"/>
      <c r="EF87" s="5"/>
      <c r="EG87" s="5"/>
      <c r="EH87" s="5"/>
      <c r="EI87" s="5"/>
      <c r="EJ87" s="5"/>
      <c r="EK87" s="5"/>
      <c r="EL87" s="5"/>
      <c r="EM87" s="5"/>
      <c r="EN87" s="5"/>
      <c r="EO87" s="5"/>
      <c r="EP87" s="5"/>
      <c r="EQ87" s="5"/>
      <c r="ER87" s="5"/>
      <c r="ES87" s="5" t="s">
        <v>400</v>
      </c>
      <c r="FU87" s="11" t="s">
        <v>204</v>
      </c>
    </row>
    <row r="88" spans="1:177" s="11" customFormat="1" x14ac:dyDescent="0.25">
      <c r="A88" s="11" t="s">
        <v>173</v>
      </c>
      <c r="B88" s="11" t="s">
        <v>193</v>
      </c>
      <c r="C88" s="11" t="s">
        <v>192</v>
      </c>
      <c r="D88" s="11" t="s">
        <v>811</v>
      </c>
      <c r="E88" s="11" t="s">
        <v>524</v>
      </c>
      <c r="F88" s="22" t="s">
        <v>525</v>
      </c>
      <c r="I88" s="11" t="s">
        <v>802</v>
      </c>
      <c r="J88" s="3">
        <v>4013051028417</v>
      </c>
      <c r="K88" s="11" t="s">
        <v>194</v>
      </c>
      <c r="M88" s="11">
        <v>24</v>
      </c>
      <c r="N88" s="11" t="s">
        <v>175</v>
      </c>
      <c r="O88" s="11" t="s">
        <v>182</v>
      </c>
      <c r="P88" s="11">
        <f>18.95/1.21</f>
        <v>15.661157024793388</v>
      </c>
      <c r="Q88" s="11">
        <v>0</v>
      </c>
      <c r="R88" s="11" t="s">
        <v>176</v>
      </c>
      <c r="S88" s="11" t="s">
        <v>195</v>
      </c>
      <c r="W88" s="11" t="s">
        <v>810</v>
      </c>
      <c r="AA88" s="8">
        <v>0.2</v>
      </c>
      <c r="AB88" s="11" t="s">
        <v>176</v>
      </c>
      <c r="AG88" s="11" t="s">
        <v>195</v>
      </c>
      <c r="AH88" s="11" t="s">
        <v>177</v>
      </c>
      <c r="BX88" s="11" t="s">
        <v>198</v>
      </c>
      <c r="CD88" s="11" t="s">
        <v>520</v>
      </c>
      <c r="CE88" s="5" t="s">
        <v>400</v>
      </c>
      <c r="CF88" s="5"/>
      <c r="CG88" s="5"/>
      <c r="CH88" s="5"/>
      <c r="CI88" s="5"/>
      <c r="CJ88" s="5"/>
      <c r="CK88" s="5"/>
      <c r="CL88" s="5"/>
      <c r="CM88" s="5"/>
      <c r="CN88" s="5"/>
      <c r="CO88" s="5" t="s">
        <v>252</v>
      </c>
      <c r="CP88" s="5"/>
      <c r="CQ88" s="5"/>
      <c r="CR88" s="5"/>
      <c r="CS88" s="5"/>
      <c r="CT88" s="5"/>
      <c r="CU88" s="5"/>
      <c r="CV88" s="5"/>
      <c r="CW88" s="5"/>
      <c r="CX88" s="5"/>
      <c r="CY88" s="5"/>
      <c r="CZ88" s="5"/>
      <c r="DA88" s="5"/>
      <c r="DB88" s="5"/>
      <c r="DC88" s="5"/>
      <c r="DD88" s="5"/>
      <c r="DE88" s="5"/>
      <c r="DF88" s="5"/>
      <c r="DG88" s="5"/>
      <c r="DH88" s="5"/>
      <c r="DI88" s="5"/>
      <c r="DJ88" s="5"/>
      <c r="DK88" s="5"/>
      <c r="DL88" s="5"/>
      <c r="DM88" s="5"/>
      <c r="DN88" s="5"/>
      <c r="DO88" s="5"/>
      <c r="DP88" s="5"/>
      <c r="DQ88" s="5"/>
      <c r="DR88" s="5"/>
      <c r="DS88" s="5" t="s">
        <v>511</v>
      </c>
      <c r="DT88" s="5"/>
      <c r="DU88" s="5"/>
      <c r="DV88" s="5"/>
      <c r="DW88" s="5"/>
      <c r="DX88" s="5"/>
      <c r="DY88" s="5"/>
      <c r="DZ88" s="5"/>
      <c r="EA88" s="5"/>
      <c r="EB88" s="5"/>
      <c r="EC88" s="5"/>
      <c r="ED88" s="5"/>
      <c r="EE88" s="5"/>
      <c r="EF88" s="5"/>
      <c r="EG88" s="5"/>
      <c r="EH88" s="5"/>
      <c r="EI88" s="5"/>
      <c r="EJ88" s="5"/>
      <c r="EK88" s="5"/>
      <c r="EL88" s="5"/>
      <c r="EM88" s="5"/>
      <c r="EN88" s="5"/>
      <c r="EO88" s="5"/>
      <c r="EP88" s="5"/>
      <c r="EQ88" s="5"/>
      <c r="ER88" s="5"/>
      <c r="ES88" s="5" t="s">
        <v>400</v>
      </c>
      <c r="FU88" s="11" t="s">
        <v>204</v>
      </c>
    </row>
    <row r="89" spans="1:177" s="11" customFormat="1" x14ac:dyDescent="0.25">
      <c r="A89" s="11" t="s">
        <v>173</v>
      </c>
      <c r="B89" s="11" t="s">
        <v>193</v>
      </c>
      <c r="C89" s="11" t="s">
        <v>192</v>
      </c>
      <c r="D89" s="11" t="s">
        <v>811</v>
      </c>
      <c r="E89" s="11" t="s">
        <v>526</v>
      </c>
      <c r="F89" s="22" t="s">
        <v>527</v>
      </c>
      <c r="I89" s="11" t="s">
        <v>803</v>
      </c>
      <c r="J89" s="3">
        <v>4013051028455</v>
      </c>
      <c r="K89" s="11" t="s">
        <v>194</v>
      </c>
      <c r="M89" s="11">
        <v>24</v>
      </c>
      <c r="N89" s="11" t="s">
        <v>175</v>
      </c>
      <c r="O89" s="11" t="s">
        <v>182</v>
      </c>
      <c r="P89" s="11">
        <f>21.95/1.21</f>
        <v>18.140495867768596</v>
      </c>
      <c r="Q89" s="11">
        <v>0</v>
      </c>
      <c r="R89" s="11" t="s">
        <v>176</v>
      </c>
      <c r="S89" s="11" t="s">
        <v>195</v>
      </c>
      <c r="W89" s="11" t="s">
        <v>810</v>
      </c>
      <c r="AA89" s="8">
        <v>0.28000000000000003</v>
      </c>
      <c r="AB89" s="11" t="s">
        <v>176</v>
      </c>
      <c r="AG89" s="11" t="s">
        <v>195</v>
      </c>
      <c r="AH89" s="11" t="s">
        <v>177</v>
      </c>
      <c r="BX89" s="11" t="s">
        <v>198</v>
      </c>
      <c r="CD89" s="11" t="s">
        <v>520</v>
      </c>
      <c r="CE89" s="5" t="s">
        <v>279</v>
      </c>
      <c r="CF89" s="5"/>
      <c r="CG89" s="5"/>
      <c r="CH89" s="5"/>
      <c r="CI89" s="5"/>
      <c r="CJ89" s="5"/>
      <c r="CK89" s="5"/>
      <c r="CL89" s="5"/>
      <c r="CM89" s="5"/>
      <c r="CN89" s="5"/>
      <c r="CO89" s="5" t="s">
        <v>205</v>
      </c>
      <c r="CP89" s="5"/>
      <c r="CQ89" s="5"/>
      <c r="CR89" s="5"/>
      <c r="CS89" s="5"/>
      <c r="CT89" s="5"/>
      <c r="CU89" s="5"/>
      <c r="CV89" s="5"/>
      <c r="CW89" s="5"/>
      <c r="CX89" s="5"/>
      <c r="CY89" s="5"/>
      <c r="CZ89" s="5"/>
      <c r="DA89" s="5"/>
      <c r="DB89" s="5"/>
      <c r="DC89" s="5"/>
      <c r="DD89" s="5"/>
      <c r="DE89" s="5"/>
      <c r="DF89" s="5"/>
      <c r="DG89" s="5"/>
      <c r="DH89" s="5"/>
      <c r="DI89" s="5"/>
      <c r="DJ89" s="5"/>
      <c r="DK89" s="5"/>
      <c r="DL89" s="5"/>
      <c r="DM89" s="5"/>
      <c r="DN89" s="5"/>
      <c r="DO89" s="5"/>
      <c r="DP89" s="5"/>
      <c r="DQ89" s="5"/>
      <c r="DR89" s="5"/>
      <c r="DS89" s="5" t="s">
        <v>528</v>
      </c>
      <c r="DT89" s="5"/>
      <c r="DU89" s="5"/>
      <c r="DV89" s="5"/>
      <c r="DW89" s="5"/>
      <c r="DX89" s="5"/>
      <c r="DY89" s="5"/>
      <c r="DZ89" s="5"/>
      <c r="EA89" s="5"/>
      <c r="EB89" s="5"/>
      <c r="EC89" s="5"/>
      <c r="ED89" s="5"/>
      <c r="EE89" s="5"/>
      <c r="EF89" s="5"/>
      <c r="EG89" s="5"/>
      <c r="EH89" s="5"/>
      <c r="EI89" s="5"/>
      <c r="EJ89" s="5"/>
      <c r="EK89" s="5"/>
      <c r="EL89" s="5"/>
      <c r="EM89" s="5"/>
      <c r="EN89" s="5"/>
      <c r="EO89" s="5"/>
      <c r="EP89" s="5"/>
      <c r="EQ89" s="5"/>
      <c r="ER89" s="5"/>
      <c r="ES89" s="5" t="s">
        <v>279</v>
      </c>
      <c r="FU89" s="11" t="s">
        <v>204</v>
      </c>
    </row>
    <row r="90" spans="1:177" s="11" customFormat="1" x14ac:dyDescent="0.25">
      <c r="A90" s="11" t="s">
        <v>173</v>
      </c>
      <c r="B90" s="11" t="s">
        <v>193</v>
      </c>
      <c r="C90" s="11" t="s">
        <v>192</v>
      </c>
      <c r="D90" s="11" t="s">
        <v>811</v>
      </c>
      <c r="E90" s="11" t="s">
        <v>529</v>
      </c>
      <c r="F90" s="22" t="s">
        <v>530</v>
      </c>
      <c r="I90" s="11" t="s">
        <v>804</v>
      </c>
      <c r="J90" s="3">
        <v>4013051028486</v>
      </c>
      <c r="K90" s="11" t="s">
        <v>194</v>
      </c>
      <c r="M90" s="11">
        <v>24</v>
      </c>
      <c r="N90" s="11" t="s">
        <v>175</v>
      </c>
      <c r="O90" s="11" t="s">
        <v>182</v>
      </c>
      <c r="P90" s="11">
        <f>24.95/1.21</f>
        <v>20.619834710743802</v>
      </c>
      <c r="Q90" s="11">
        <v>0</v>
      </c>
      <c r="R90" s="11" t="s">
        <v>176</v>
      </c>
      <c r="S90" s="11" t="s">
        <v>195</v>
      </c>
      <c r="W90" s="11" t="s">
        <v>810</v>
      </c>
      <c r="AA90" s="8">
        <v>0.37</v>
      </c>
      <c r="AB90" s="11" t="s">
        <v>176</v>
      </c>
      <c r="AG90" s="11" t="s">
        <v>195</v>
      </c>
      <c r="AH90" s="11" t="s">
        <v>177</v>
      </c>
      <c r="BX90" s="11" t="s">
        <v>198</v>
      </c>
      <c r="CD90" s="11" t="s">
        <v>520</v>
      </c>
      <c r="CE90" s="5" t="s">
        <v>501</v>
      </c>
      <c r="CF90" s="5"/>
      <c r="CG90" s="5"/>
      <c r="CH90" s="5"/>
      <c r="CI90" s="5"/>
      <c r="CJ90" s="5"/>
      <c r="CK90" s="5"/>
      <c r="CL90" s="5"/>
      <c r="CM90" s="5"/>
      <c r="CN90" s="5"/>
      <c r="CO90" s="5" t="s">
        <v>213</v>
      </c>
      <c r="CP90" s="5"/>
      <c r="CQ90" s="5"/>
      <c r="CR90" s="5"/>
      <c r="CS90" s="5"/>
      <c r="CT90" s="5"/>
      <c r="CU90" s="5"/>
      <c r="CV90" s="5"/>
      <c r="CW90" s="5"/>
      <c r="CX90" s="5"/>
      <c r="CY90" s="5"/>
      <c r="CZ90" s="5"/>
      <c r="DA90" s="5"/>
      <c r="DB90" s="5"/>
      <c r="DC90" s="5"/>
      <c r="DD90" s="5"/>
      <c r="DE90" s="5"/>
      <c r="DF90" s="5"/>
      <c r="DG90" s="5"/>
      <c r="DH90" s="5"/>
      <c r="DI90" s="5"/>
      <c r="DJ90" s="5"/>
      <c r="DK90" s="5"/>
      <c r="DL90" s="5"/>
      <c r="DM90" s="5"/>
      <c r="DN90" s="5"/>
      <c r="DO90" s="5"/>
      <c r="DP90" s="5"/>
      <c r="DQ90" s="5"/>
      <c r="DR90" s="5"/>
      <c r="DS90" s="5" t="s">
        <v>502</v>
      </c>
      <c r="DT90" s="5"/>
      <c r="DU90" s="5"/>
      <c r="DV90" s="5"/>
      <c r="DW90" s="5"/>
      <c r="DX90" s="5"/>
      <c r="DY90" s="5"/>
      <c r="DZ90" s="5"/>
      <c r="EA90" s="5"/>
      <c r="EB90" s="5"/>
      <c r="EC90" s="5"/>
      <c r="ED90" s="5"/>
      <c r="EE90" s="5"/>
      <c r="EF90" s="5"/>
      <c r="EG90" s="5"/>
      <c r="EH90" s="5"/>
      <c r="EI90" s="5"/>
      <c r="EJ90" s="5"/>
      <c r="EK90" s="5"/>
      <c r="EL90" s="5"/>
      <c r="EM90" s="5"/>
      <c r="EN90" s="5"/>
      <c r="EO90" s="5"/>
      <c r="EP90" s="5"/>
      <c r="EQ90" s="5"/>
      <c r="ER90" s="5"/>
      <c r="ES90" s="5" t="s">
        <v>501</v>
      </c>
      <c r="FU90" s="11" t="s">
        <v>204</v>
      </c>
    </row>
    <row r="91" spans="1:177" s="11" customFormat="1" x14ac:dyDescent="0.25">
      <c r="A91" s="11" t="s">
        <v>173</v>
      </c>
      <c r="B91" s="11" t="s">
        <v>193</v>
      </c>
      <c r="C91" s="11" t="s">
        <v>192</v>
      </c>
      <c r="D91" s="11" t="s">
        <v>811</v>
      </c>
      <c r="E91" s="11" t="s">
        <v>531</v>
      </c>
      <c r="F91" s="22" t="s">
        <v>532</v>
      </c>
      <c r="I91" s="11" t="s">
        <v>805</v>
      </c>
      <c r="J91" s="3">
        <v>4013051028516</v>
      </c>
      <c r="K91" s="11" t="s">
        <v>194</v>
      </c>
      <c r="M91" s="11">
        <v>24</v>
      </c>
      <c r="N91" s="11" t="s">
        <v>175</v>
      </c>
      <c r="O91" s="11" t="s">
        <v>182</v>
      </c>
      <c r="P91" s="11">
        <f>28.95/1.21</f>
        <v>23.925619834710744</v>
      </c>
      <c r="Q91" s="11">
        <v>0</v>
      </c>
      <c r="R91" s="11" t="s">
        <v>176</v>
      </c>
      <c r="S91" s="11" t="s">
        <v>195</v>
      </c>
      <c r="W91" s="11" t="s">
        <v>810</v>
      </c>
      <c r="AA91" s="8">
        <v>0.48</v>
      </c>
      <c r="AB91" s="11" t="s">
        <v>176</v>
      </c>
      <c r="AG91" s="11" t="s">
        <v>195</v>
      </c>
      <c r="AH91" s="11" t="s">
        <v>177</v>
      </c>
      <c r="BX91" s="11" t="s">
        <v>198</v>
      </c>
      <c r="CD91" s="11" t="s">
        <v>520</v>
      </c>
      <c r="CE91" s="5" t="s">
        <v>459</v>
      </c>
      <c r="CF91" s="5"/>
      <c r="CG91" s="5"/>
      <c r="CH91" s="5"/>
      <c r="CI91" s="5"/>
      <c r="CJ91" s="5"/>
      <c r="CK91" s="5"/>
      <c r="CL91" s="5"/>
      <c r="CM91" s="5"/>
      <c r="CN91" s="5"/>
      <c r="CO91" s="5" t="s">
        <v>460</v>
      </c>
      <c r="CP91" s="5"/>
      <c r="CQ91" s="5"/>
      <c r="CR91" s="5"/>
      <c r="CS91" s="5"/>
      <c r="CT91" s="5"/>
      <c r="CU91" s="5"/>
      <c r="CV91" s="5"/>
      <c r="CW91" s="5"/>
      <c r="CX91" s="5"/>
      <c r="CY91" s="5"/>
      <c r="CZ91" s="5"/>
      <c r="DA91" s="5"/>
      <c r="DB91" s="5"/>
      <c r="DC91" s="5"/>
      <c r="DD91" s="5"/>
      <c r="DE91" s="5"/>
      <c r="DF91" s="5"/>
      <c r="DG91" s="5"/>
      <c r="DH91" s="5"/>
      <c r="DI91" s="5"/>
      <c r="DJ91" s="5"/>
      <c r="DK91" s="5"/>
      <c r="DL91" s="5"/>
      <c r="DM91" s="5"/>
      <c r="DN91" s="5"/>
      <c r="DO91" s="5"/>
      <c r="DP91" s="5"/>
      <c r="DQ91" s="5"/>
      <c r="DR91" s="5"/>
      <c r="DS91" s="5" t="s">
        <v>461</v>
      </c>
      <c r="DT91" s="5"/>
      <c r="DU91" s="5"/>
      <c r="DV91" s="5"/>
      <c r="DW91" s="5"/>
      <c r="DX91" s="5"/>
      <c r="DY91" s="5"/>
      <c r="DZ91" s="5"/>
      <c r="EA91" s="5"/>
      <c r="EB91" s="5"/>
      <c r="EC91" s="5"/>
      <c r="ED91" s="5"/>
      <c r="EE91" s="5"/>
      <c r="EF91" s="5"/>
      <c r="EG91" s="5"/>
      <c r="EH91" s="5"/>
      <c r="EI91" s="5"/>
      <c r="EJ91" s="5"/>
      <c r="EK91" s="5"/>
      <c r="EL91" s="5"/>
      <c r="EM91" s="5"/>
      <c r="EN91" s="5"/>
      <c r="EO91" s="5"/>
      <c r="EP91" s="5"/>
      <c r="EQ91" s="5"/>
      <c r="ER91" s="5"/>
      <c r="ES91" s="5" t="s">
        <v>459</v>
      </c>
      <c r="FU91" s="11" t="s">
        <v>204</v>
      </c>
    </row>
    <row r="92" spans="1:177" s="11" customFormat="1" x14ac:dyDescent="0.25">
      <c r="A92" s="11" t="s">
        <v>173</v>
      </c>
      <c r="B92" s="11" t="s">
        <v>193</v>
      </c>
      <c r="C92" s="11" t="s">
        <v>192</v>
      </c>
      <c r="D92" s="11" t="s">
        <v>811</v>
      </c>
      <c r="E92" s="11" t="s">
        <v>533</v>
      </c>
      <c r="F92" s="22" t="s">
        <v>534</v>
      </c>
      <c r="I92" s="11" t="s">
        <v>806</v>
      </c>
      <c r="J92" s="3">
        <v>4013051028547</v>
      </c>
      <c r="K92" s="11" t="s">
        <v>194</v>
      </c>
      <c r="M92" s="11">
        <v>24</v>
      </c>
      <c r="N92" s="11" t="s">
        <v>175</v>
      </c>
      <c r="O92" s="11" t="s">
        <v>182</v>
      </c>
      <c r="P92" s="11">
        <f>31.95/1.21</f>
        <v>26.404958677685951</v>
      </c>
      <c r="Q92" s="11">
        <v>0</v>
      </c>
      <c r="R92" s="11" t="s">
        <v>176</v>
      </c>
      <c r="S92" s="11" t="s">
        <v>195</v>
      </c>
      <c r="W92" s="11" t="s">
        <v>810</v>
      </c>
      <c r="AA92" s="8">
        <v>0.56000000000000005</v>
      </c>
      <c r="AB92" s="11" t="s">
        <v>176</v>
      </c>
      <c r="AG92" s="11" t="s">
        <v>195</v>
      </c>
      <c r="AH92" s="11" t="s">
        <v>177</v>
      </c>
      <c r="BX92" s="11" t="s">
        <v>198</v>
      </c>
      <c r="CD92" s="11" t="s">
        <v>520</v>
      </c>
      <c r="CE92" s="5" t="s">
        <v>511</v>
      </c>
      <c r="CF92" s="5"/>
      <c r="CG92" s="5"/>
      <c r="CH92" s="5"/>
      <c r="CI92" s="5"/>
      <c r="CJ92" s="5"/>
      <c r="CK92" s="5"/>
      <c r="CL92" s="5"/>
      <c r="CM92" s="5"/>
      <c r="CN92" s="5"/>
      <c r="CO92" s="5" t="s">
        <v>512</v>
      </c>
      <c r="CP92" s="5"/>
      <c r="CQ92" s="5"/>
      <c r="CR92" s="5"/>
      <c r="CS92" s="5"/>
      <c r="CT92" s="5"/>
      <c r="CU92" s="5"/>
      <c r="CV92" s="5"/>
      <c r="CW92" s="5"/>
      <c r="CX92" s="5"/>
      <c r="CY92" s="5"/>
      <c r="CZ92" s="5"/>
      <c r="DA92" s="5"/>
      <c r="DB92" s="5"/>
      <c r="DC92" s="5"/>
      <c r="DD92" s="5"/>
      <c r="DE92" s="5"/>
      <c r="DF92" s="5"/>
      <c r="DG92" s="5"/>
      <c r="DH92" s="5"/>
      <c r="DI92" s="5"/>
      <c r="DJ92" s="5"/>
      <c r="DK92" s="5"/>
      <c r="DL92" s="5"/>
      <c r="DM92" s="5"/>
      <c r="DN92" s="5"/>
      <c r="DO92" s="5"/>
      <c r="DP92" s="5"/>
      <c r="DQ92" s="5"/>
      <c r="DR92" s="5"/>
      <c r="DS92" s="5" t="s">
        <v>513</v>
      </c>
      <c r="DT92" s="5"/>
      <c r="DU92" s="5"/>
      <c r="DV92" s="5"/>
      <c r="DW92" s="5"/>
      <c r="DX92" s="5"/>
      <c r="DY92" s="5"/>
      <c r="DZ92" s="5"/>
      <c r="EA92" s="5"/>
      <c r="EB92" s="5"/>
      <c r="EC92" s="5"/>
      <c r="ED92" s="5"/>
      <c r="EE92" s="5"/>
      <c r="EF92" s="5"/>
      <c r="EG92" s="5"/>
      <c r="EH92" s="5"/>
      <c r="EI92" s="5"/>
      <c r="EJ92" s="5"/>
      <c r="EK92" s="5"/>
      <c r="EL92" s="5"/>
      <c r="EM92" s="5"/>
      <c r="EN92" s="5"/>
      <c r="EO92" s="5"/>
      <c r="EP92" s="5"/>
      <c r="EQ92" s="5"/>
      <c r="ER92" s="5"/>
      <c r="ES92" s="5" t="s">
        <v>511</v>
      </c>
      <c r="FU92" s="11" t="s">
        <v>204</v>
      </c>
    </row>
    <row r="93" spans="1:177" s="11" customFormat="1" x14ac:dyDescent="0.25">
      <c r="A93" s="11" t="s">
        <v>173</v>
      </c>
      <c r="B93" s="11" t="s">
        <v>193</v>
      </c>
      <c r="C93" s="11" t="s">
        <v>192</v>
      </c>
      <c r="D93" s="11" t="s">
        <v>811</v>
      </c>
      <c r="E93" s="11" t="s">
        <v>535</v>
      </c>
      <c r="F93" s="22" t="s">
        <v>536</v>
      </c>
      <c r="I93" s="11" t="s">
        <v>807</v>
      </c>
      <c r="J93" s="3">
        <v>4013051028578</v>
      </c>
      <c r="K93" s="11" t="s">
        <v>194</v>
      </c>
      <c r="M93" s="11">
        <v>24</v>
      </c>
      <c r="N93" s="11" t="s">
        <v>175</v>
      </c>
      <c r="O93" s="11" t="s">
        <v>182</v>
      </c>
      <c r="P93" s="11">
        <f>35.95/1.21</f>
        <v>29.710743801652896</v>
      </c>
      <c r="Q93" s="11">
        <v>0</v>
      </c>
      <c r="R93" s="11" t="s">
        <v>176</v>
      </c>
      <c r="S93" s="11" t="s">
        <v>195</v>
      </c>
      <c r="W93" s="11" t="s">
        <v>810</v>
      </c>
      <c r="AA93" s="8">
        <v>0.7</v>
      </c>
      <c r="AB93" s="11" t="s">
        <v>176</v>
      </c>
      <c r="AG93" s="11" t="s">
        <v>195</v>
      </c>
      <c r="AH93" s="11" t="s">
        <v>177</v>
      </c>
      <c r="BX93" s="11" t="s">
        <v>198</v>
      </c>
      <c r="CD93" s="11" t="s">
        <v>520</v>
      </c>
      <c r="CE93" s="5" t="s">
        <v>465</v>
      </c>
      <c r="CF93" s="5"/>
      <c r="CG93" s="5"/>
      <c r="CH93" s="5"/>
      <c r="CI93" s="5"/>
      <c r="CJ93" s="5"/>
      <c r="CK93" s="5"/>
      <c r="CL93" s="5"/>
      <c r="CM93" s="5"/>
      <c r="CN93" s="5"/>
      <c r="CO93" s="5" t="s">
        <v>516</v>
      </c>
      <c r="CP93" s="5"/>
      <c r="CQ93" s="5"/>
      <c r="CR93" s="5"/>
      <c r="CS93" s="5"/>
      <c r="CT93" s="5"/>
      <c r="CU93" s="5"/>
      <c r="CV93" s="5"/>
      <c r="CW93" s="5"/>
      <c r="CX93" s="5"/>
      <c r="CY93" s="5"/>
      <c r="CZ93" s="5"/>
      <c r="DA93" s="5"/>
      <c r="DB93" s="5"/>
      <c r="DC93" s="5"/>
      <c r="DD93" s="5"/>
      <c r="DE93" s="5"/>
      <c r="DF93" s="5"/>
      <c r="DG93" s="5"/>
      <c r="DH93" s="5"/>
      <c r="DI93" s="5"/>
      <c r="DJ93" s="5"/>
      <c r="DK93" s="5"/>
      <c r="DL93" s="5"/>
      <c r="DM93" s="5"/>
      <c r="DN93" s="5"/>
      <c r="DO93" s="5"/>
      <c r="DP93" s="5"/>
      <c r="DQ93" s="5"/>
      <c r="DR93" s="5"/>
      <c r="DS93" s="5" t="s">
        <v>517</v>
      </c>
      <c r="DT93" s="5"/>
      <c r="DU93" s="5"/>
      <c r="DV93" s="5"/>
      <c r="DW93" s="5"/>
      <c r="DX93" s="5"/>
      <c r="DY93" s="5"/>
      <c r="DZ93" s="5"/>
      <c r="EA93" s="5"/>
      <c r="EB93" s="5"/>
      <c r="EC93" s="5"/>
      <c r="ED93" s="5"/>
      <c r="EE93" s="5"/>
      <c r="EF93" s="5"/>
      <c r="EG93" s="5"/>
      <c r="EH93" s="5"/>
      <c r="EI93" s="5"/>
      <c r="EJ93" s="5"/>
      <c r="EK93" s="5"/>
      <c r="EL93" s="5"/>
      <c r="EM93" s="5"/>
      <c r="EN93" s="5"/>
      <c r="EO93" s="5"/>
      <c r="EP93" s="5"/>
      <c r="EQ93" s="5"/>
      <c r="ER93" s="5"/>
      <c r="ES93" s="5" t="s">
        <v>465</v>
      </c>
      <c r="FU93" s="11" t="s">
        <v>204</v>
      </c>
    </row>
    <row r="94" spans="1:177" s="11" customFormat="1" x14ac:dyDescent="0.25">
      <c r="A94" s="11" t="s">
        <v>173</v>
      </c>
      <c r="B94" s="11" t="s">
        <v>193</v>
      </c>
      <c r="C94" s="11" t="s">
        <v>192</v>
      </c>
      <c r="D94" s="11" t="s">
        <v>811</v>
      </c>
      <c r="E94" s="11" t="s">
        <v>537</v>
      </c>
      <c r="F94" s="22" t="s">
        <v>538</v>
      </c>
      <c r="I94" s="11" t="s">
        <v>808</v>
      </c>
      <c r="J94" s="3">
        <v>4013051028400</v>
      </c>
      <c r="K94" s="11" t="s">
        <v>194</v>
      </c>
      <c r="M94" s="11">
        <v>24</v>
      </c>
      <c r="N94" s="11" t="s">
        <v>175</v>
      </c>
      <c r="O94" s="11" t="s">
        <v>182</v>
      </c>
      <c r="P94" s="11">
        <f>17.95/1.21</f>
        <v>14.834710743801653</v>
      </c>
      <c r="Q94" s="11">
        <v>0</v>
      </c>
      <c r="R94" s="11" t="s">
        <v>176</v>
      </c>
      <c r="S94" s="11" t="s">
        <v>195</v>
      </c>
      <c r="W94" s="11" t="s">
        <v>810</v>
      </c>
      <c r="AA94" s="8">
        <v>0.16</v>
      </c>
      <c r="AB94" s="11" t="s">
        <v>176</v>
      </c>
      <c r="AG94" s="11" t="s">
        <v>195</v>
      </c>
      <c r="AH94" s="11" t="s">
        <v>177</v>
      </c>
      <c r="BX94" s="11" t="s">
        <v>198</v>
      </c>
      <c r="CD94" s="11" t="s">
        <v>520</v>
      </c>
      <c r="CE94" s="5" t="s">
        <v>400</v>
      </c>
      <c r="CF94" s="5"/>
      <c r="CG94" s="5"/>
      <c r="CH94" s="5"/>
      <c r="CI94" s="5"/>
      <c r="CJ94" s="5"/>
      <c r="CK94" s="5"/>
      <c r="CL94" s="5"/>
      <c r="CM94" s="5"/>
      <c r="CN94" s="5"/>
      <c r="CO94" s="5" t="s">
        <v>539</v>
      </c>
      <c r="CP94" s="5"/>
      <c r="CQ94" s="5"/>
      <c r="CR94" s="5"/>
      <c r="CS94" s="5"/>
      <c r="CT94" s="5"/>
      <c r="CU94" s="5"/>
      <c r="CV94" s="5"/>
      <c r="CW94" s="5"/>
      <c r="CX94" s="5"/>
      <c r="CY94" s="5"/>
      <c r="CZ94" s="5"/>
      <c r="DA94" s="5"/>
      <c r="DB94" s="5"/>
      <c r="DC94" s="5"/>
      <c r="DD94" s="5"/>
      <c r="DE94" s="5"/>
      <c r="DF94" s="5"/>
      <c r="DG94" s="5"/>
      <c r="DH94" s="5"/>
      <c r="DI94" s="5"/>
      <c r="DJ94" s="5"/>
      <c r="DK94" s="5"/>
      <c r="DL94" s="5"/>
      <c r="DM94" s="5"/>
      <c r="DN94" s="5"/>
      <c r="DO94" s="5"/>
      <c r="DP94" s="5"/>
      <c r="DQ94" s="5"/>
      <c r="DR94" s="5"/>
      <c r="DS94" s="5" t="s">
        <v>245</v>
      </c>
      <c r="DT94" s="5"/>
      <c r="DU94" s="5"/>
      <c r="DV94" s="5"/>
      <c r="DW94" s="5"/>
      <c r="DX94" s="5"/>
      <c r="DY94" s="5"/>
      <c r="DZ94" s="5"/>
      <c r="EA94" s="5"/>
      <c r="EB94" s="5"/>
      <c r="EC94" s="5"/>
      <c r="ED94" s="5"/>
      <c r="EE94" s="5"/>
      <c r="EF94" s="5"/>
      <c r="EG94" s="5"/>
      <c r="EH94" s="5"/>
      <c r="EI94" s="5"/>
      <c r="EJ94" s="5"/>
      <c r="EK94" s="5"/>
      <c r="EL94" s="5"/>
      <c r="EM94" s="5"/>
      <c r="EN94" s="5"/>
      <c r="EO94" s="5"/>
      <c r="EP94" s="5"/>
      <c r="EQ94" s="5"/>
      <c r="ER94" s="5"/>
      <c r="ES94" s="5" t="s">
        <v>400</v>
      </c>
      <c r="FU94" s="11" t="s">
        <v>204</v>
      </c>
    </row>
    <row r="95" spans="1:177" s="11" customFormat="1" x14ac:dyDescent="0.25">
      <c r="A95" s="11" t="s">
        <v>173</v>
      </c>
      <c r="B95" s="11" t="s">
        <v>193</v>
      </c>
      <c r="C95" s="11" t="s">
        <v>192</v>
      </c>
      <c r="D95" s="11" t="s">
        <v>788</v>
      </c>
      <c r="E95" s="11" t="s">
        <v>540</v>
      </c>
      <c r="F95" s="22" t="s">
        <v>541</v>
      </c>
      <c r="I95" s="11" t="s">
        <v>786</v>
      </c>
      <c r="J95" s="3">
        <v>4013051029964</v>
      </c>
      <c r="K95" s="11" t="s">
        <v>194</v>
      </c>
      <c r="M95" s="11">
        <v>24</v>
      </c>
      <c r="N95" s="11" t="s">
        <v>175</v>
      </c>
      <c r="O95" s="11" t="s">
        <v>182</v>
      </c>
      <c r="P95" s="11">
        <f>24.95/1.21</f>
        <v>20.619834710743802</v>
      </c>
      <c r="Q95" s="11">
        <v>0</v>
      </c>
      <c r="R95" s="11" t="s">
        <v>176</v>
      </c>
      <c r="S95" s="11" t="s">
        <v>195</v>
      </c>
      <c r="W95" s="11" t="s">
        <v>542</v>
      </c>
      <c r="AA95" s="8">
        <v>0.21</v>
      </c>
      <c r="AB95" s="11" t="s">
        <v>176</v>
      </c>
      <c r="AG95" s="11" t="s">
        <v>195</v>
      </c>
      <c r="AH95" s="11" t="s">
        <v>177</v>
      </c>
      <c r="BX95" s="11" t="s">
        <v>238</v>
      </c>
      <c r="CD95" s="11" t="s">
        <v>543</v>
      </c>
      <c r="CE95" s="5" t="s">
        <v>279</v>
      </c>
      <c r="CF95" s="5"/>
      <c r="CG95" s="5"/>
      <c r="CH95" s="5"/>
      <c r="CI95" s="5"/>
      <c r="CJ95" s="5"/>
      <c r="CK95" s="5"/>
      <c r="CL95" s="5"/>
      <c r="CM95" s="5"/>
      <c r="CN95" s="5"/>
      <c r="CO95" s="5" t="s">
        <v>205</v>
      </c>
      <c r="CP95" s="5"/>
      <c r="CQ95" s="5"/>
      <c r="CR95" s="5"/>
      <c r="CS95" s="5"/>
      <c r="CT95" s="5"/>
      <c r="CU95" s="5"/>
      <c r="CV95" s="5"/>
      <c r="CW95" s="5"/>
      <c r="CX95" s="5"/>
      <c r="CY95" s="5"/>
      <c r="CZ95" s="5"/>
      <c r="DA95" s="5"/>
      <c r="DB95" s="5"/>
      <c r="DC95" s="5"/>
      <c r="DD95" s="5"/>
      <c r="DE95" s="5"/>
      <c r="DF95" s="5"/>
      <c r="DG95" s="5"/>
      <c r="DH95" s="5"/>
      <c r="DI95" s="5"/>
      <c r="DJ95" s="5"/>
      <c r="DK95" s="5"/>
      <c r="DL95" s="5"/>
      <c r="DM95" s="5"/>
      <c r="DN95" s="5"/>
      <c r="DO95" s="5"/>
      <c r="DP95" s="5"/>
      <c r="DQ95" s="5"/>
      <c r="DR95" s="5"/>
      <c r="DS95" s="5" t="s">
        <v>528</v>
      </c>
      <c r="DT95" s="5"/>
      <c r="DU95" s="5"/>
      <c r="DV95" s="5"/>
      <c r="DW95" s="5"/>
      <c r="DX95" s="5"/>
      <c r="DY95" s="5"/>
      <c r="DZ95" s="5"/>
      <c r="EA95" s="5"/>
      <c r="EB95" s="5"/>
      <c r="EC95" s="5"/>
      <c r="ED95" s="5"/>
      <c r="EE95" s="5"/>
      <c r="EF95" s="5"/>
      <c r="EG95" s="5"/>
      <c r="EH95" s="5"/>
      <c r="EI95" s="5"/>
      <c r="EJ95" s="5"/>
      <c r="EK95" s="5"/>
      <c r="EL95" s="5"/>
      <c r="EM95" s="5"/>
      <c r="EN95" s="5"/>
      <c r="EO95" s="5"/>
      <c r="EP95" s="5"/>
      <c r="EQ95" s="5"/>
      <c r="ER95" s="5"/>
      <c r="ES95" s="5" t="s">
        <v>279</v>
      </c>
      <c r="FU95" s="11" t="s">
        <v>204</v>
      </c>
    </row>
    <row r="96" spans="1:177" s="11" customFormat="1" x14ac:dyDescent="0.25">
      <c r="A96" s="11" t="s">
        <v>173</v>
      </c>
      <c r="B96" s="11" t="s">
        <v>193</v>
      </c>
      <c r="C96" s="11" t="s">
        <v>192</v>
      </c>
      <c r="D96" s="11" t="s">
        <v>788</v>
      </c>
      <c r="E96" s="11" t="s">
        <v>544</v>
      </c>
      <c r="F96" s="22" t="s">
        <v>545</v>
      </c>
      <c r="I96" s="11" t="s">
        <v>787</v>
      </c>
      <c r="J96" s="3">
        <v>4013051029971</v>
      </c>
      <c r="K96" s="11" t="s">
        <v>194</v>
      </c>
      <c r="M96" s="11">
        <v>24</v>
      </c>
      <c r="N96" s="11" t="s">
        <v>175</v>
      </c>
      <c r="O96" s="11" t="s">
        <v>182</v>
      </c>
      <c r="P96" s="11">
        <f>29.95/1.21</f>
        <v>24.75206611570248</v>
      </c>
      <c r="Q96" s="11">
        <v>0</v>
      </c>
      <c r="R96" s="11" t="s">
        <v>176</v>
      </c>
      <c r="S96" s="11" t="s">
        <v>195</v>
      </c>
      <c r="W96" s="11" t="s">
        <v>542</v>
      </c>
      <c r="AA96" s="8">
        <v>0.26</v>
      </c>
      <c r="AB96" s="11" t="s">
        <v>176</v>
      </c>
      <c r="AG96" s="11" t="s">
        <v>195</v>
      </c>
      <c r="AH96" s="11" t="s">
        <v>177</v>
      </c>
      <c r="BX96" s="11" t="s">
        <v>238</v>
      </c>
      <c r="CD96" s="11" t="s">
        <v>543</v>
      </c>
      <c r="CE96" s="5" t="s">
        <v>279</v>
      </c>
      <c r="CF96" s="5"/>
      <c r="CG96" s="5"/>
      <c r="CH96" s="5"/>
      <c r="CI96" s="5"/>
      <c r="CJ96" s="5"/>
      <c r="CK96" s="5"/>
      <c r="CL96" s="5"/>
      <c r="CM96" s="5"/>
      <c r="CN96" s="5"/>
      <c r="CO96" s="5" t="s">
        <v>213</v>
      </c>
      <c r="CP96" s="5"/>
      <c r="CQ96" s="5"/>
      <c r="CR96" s="5"/>
      <c r="CS96" s="5"/>
      <c r="CT96" s="5"/>
      <c r="CU96" s="5"/>
      <c r="CV96" s="5"/>
      <c r="CW96" s="5"/>
      <c r="CX96" s="5"/>
      <c r="CY96" s="5"/>
      <c r="CZ96" s="5"/>
      <c r="DA96" s="5"/>
      <c r="DB96" s="5"/>
      <c r="DC96" s="5"/>
      <c r="DD96" s="5"/>
      <c r="DE96" s="5"/>
      <c r="DF96" s="5"/>
      <c r="DG96" s="5"/>
      <c r="DH96" s="5"/>
      <c r="DI96" s="5"/>
      <c r="DJ96" s="5"/>
      <c r="DK96" s="5"/>
      <c r="DL96" s="5"/>
      <c r="DM96" s="5"/>
      <c r="DN96" s="5"/>
      <c r="DO96" s="5"/>
      <c r="DP96" s="5"/>
      <c r="DQ96" s="5"/>
      <c r="DR96" s="5"/>
      <c r="DS96" s="5" t="s">
        <v>528</v>
      </c>
      <c r="DT96" s="5"/>
      <c r="DU96" s="5"/>
      <c r="DV96" s="5"/>
      <c r="DW96" s="5"/>
      <c r="DX96" s="5"/>
      <c r="DY96" s="5"/>
      <c r="DZ96" s="5"/>
      <c r="EA96" s="5"/>
      <c r="EB96" s="5"/>
      <c r="EC96" s="5"/>
      <c r="ED96" s="5"/>
      <c r="EE96" s="5"/>
      <c r="EF96" s="5"/>
      <c r="EG96" s="5"/>
      <c r="EH96" s="5"/>
      <c r="EI96" s="5"/>
      <c r="EJ96" s="5"/>
      <c r="EK96" s="5"/>
      <c r="EL96" s="5"/>
      <c r="EM96" s="5"/>
      <c r="EN96" s="5"/>
      <c r="EO96" s="5"/>
      <c r="EP96" s="5"/>
      <c r="EQ96" s="5"/>
      <c r="ER96" s="5"/>
      <c r="ES96" s="5" t="s">
        <v>279</v>
      </c>
      <c r="FU96" s="11" t="s">
        <v>204</v>
      </c>
    </row>
    <row r="97" spans="1:177" s="11" customFormat="1" x14ac:dyDescent="0.25">
      <c r="A97" s="11" t="s">
        <v>173</v>
      </c>
      <c r="B97" s="11" t="s">
        <v>193</v>
      </c>
      <c r="C97" s="11" t="s">
        <v>192</v>
      </c>
      <c r="D97" s="11" t="s">
        <v>879</v>
      </c>
      <c r="E97" s="11" t="s">
        <v>546</v>
      </c>
      <c r="F97" s="22" t="s">
        <v>547</v>
      </c>
      <c r="I97" s="11" t="s">
        <v>875</v>
      </c>
      <c r="J97" s="3">
        <v>4013051028240</v>
      </c>
      <c r="K97" s="11" t="s">
        <v>194</v>
      </c>
      <c r="M97" s="11">
        <v>24</v>
      </c>
      <c r="N97" s="11" t="s">
        <v>175</v>
      </c>
      <c r="O97" s="11" t="s">
        <v>182</v>
      </c>
      <c r="P97" s="11">
        <f>40.9/1.21</f>
        <v>33.801652892561982</v>
      </c>
      <c r="Q97" s="11">
        <v>0</v>
      </c>
      <c r="R97" s="11" t="s">
        <v>176</v>
      </c>
      <c r="S97" s="11" t="s">
        <v>195</v>
      </c>
      <c r="W97" s="11" t="s">
        <v>877</v>
      </c>
      <c r="AA97" s="8">
        <v>0.36</v>
      </c>
      <c r="AB97" s="11" t="s">
        <v>176</v>
      </c>
      <c r="AG97" s="11" t="s">
        <v>195</v>
      </c>
      <c r="AH97" s="11" t="s">
        <v>177</v>
      </c>
      <c r="BX97" s="11" t="s">
        <v>198</v>
      </c>
      <c r="CD97" s="11" t="s">
        <v>500</v>
      </c>
      <c r="CE97" s="5" t="s">
        <v>459</v>
      </c>
      <c r="CF97" s="5"/>
      <c r="CG97" s="5"/>
      <c r="CH97" s="5"/>
      <c r="CI97" s="5"/>
      <c r="CJ97" s="5"/>
      <c r="CK97" s="5"/>
      <c r="CL97" s="5"/>
      <c r="CM97" s="5"/>
      <c r="CN97" s="5"/>
      <c r="CO97" s="5" t="s">
        <v>460</v>
      </c>
      <c r="CP97" s="5"/>
      <c r="CQ97" s="5"/>
      <c r="CR97" s="5"/>
      <c r="CS97" s="5"/>
      <c r="CT97" s="5"/>
      <c r="CU97" s="5"/>
      <c r="CV97" s="5"/>
      <c r="CW97" s="5"/>
      <c r="CX97" s="5"/>
      <c r="CY97" s="5"/>
      <c r="CZ97" s="5"/>
      <c r="DA97" s="5"/>
      <c r="DB97" s="5"/>
      <c r="DC97" s="5"/>
      <c r="DD97" s="5"/>
      <c r="DE97" s="5"/>
      <c r="DF97" s="5"/>
      <c r="DG97" s="5"/>
      <c r="DH97" s="5"/>
      <c r="DI97" s="5"/>
      <c r="DJ97" s="5"/>
      <c r="DK97" s="5"/>
      <c r="DL97" s="5"/>
      <c r="DM97" s="5"/>
      <c r="DN97" s="5"/>
      <c r="DO97" s="5"/>
      <c r="DP97" s="5"/>
      <c r="DQ97" s="5"/>
      <c r="DR97" s="5"/>
      <c r="DS97" s="5" t="s">
        <v>461</v>
      </c>
      <c r="DT97" s="5"/>
      <c r="DU97" s="5"/>
      <c r="DV97" s="5"/>
      <c r="DW97" s="5"/>
      <c r="DX97" s="5"/>
      <c r="DY97" s="5"/>
      <c r="DZ97" s="5"/>
      <c r="EA97" s="5"/>
      <c r="EB97" s="5"/>
      <c r="EC97" s="5"/>
      <c r="ED97" s="5"/>
      <c r="EE97" s="5"/>
      <c r="EF97" s="5"/>
      <c r="EG97" s="5"/>
      <c r="EH97" s="5"/>
      <c r="EI97" s="5"/>
      <c r="EJ97" s="5"/>
      <c r="EK97" s="5"/>
      <c r="EL97" s="5"/>
      <c r="EM97" s="5"/>
      <c r="EN97" s="5"/>
      <c r="EO97" s="5"/>
      <c r="EP97" s="5"/>
      <c r="EQ97" s="5"/>
      <c r="ER97" s="5"/>
      <c r="ES97" s="5" t="s">
        <v>459</v>
      </c>
      <c r="FU97" s="11" t="s">
        <v>204</v>
      </c>
    </row>
    <row r="98" spans="1:177" s="11" customFormat="1" x14ac:dyDescent="0.25">
      <c r="A98" s="11" t="s">
        <v>173</v>
      </c>
      <c r="B98" s="11" t="s">
        <v>193</v>
      </c>
      <c r="C98" s="11" t="s">
        <v>192</v>
      </c>
      <c r="D98" s="11" t="s">
        <v>879</v>
      </c>
      <c r="E98" s="11" t="s">
        <v>548</v>
      </c>
      <c r="F98" s="22" t="s">
        <v>549</v>
      </c>
      <c r="I98" s="11" t="s">
        <v>876</v>
      </c>
      <c r="J98" s="3">
        <v>1000247498003</v>
      </c>
      <c r="K98" s="11" t="s">
        <v>194</v>
      </c>
      <c r="M98" s="11">
        <v>24</v>
      </c>
      <c r="N98" s="11" t="s">
        <v>175</v>
      </c>
      <c r="O98" s="11" t="s">
        <v>182</v>
      </c>
      <c r="P98" s="11">
        <f>48.95/1.21</f>
        <v>40.45454545454546</v>
      </c>
      <c r="Q98" s="11">
        <v>20</v>
      </c>
      <c r="R98" s="11" t="s">
        <v>195</v>
      </c>
      <c r="S98" s="11" t="s">
        <v>195</v>
      </c>
      <c r="W98" s="11" t="s">
        <v>877</v>
      </c>
      <c r="AA98" s="8">
        <v>0.52</v>
      </c>
      <c r="AB98" s="11" t="s">
        <v>176</v>
      </c>
      <c r="AG98" s="11" t="s">
        <v>195</v>
      </c>
      <c r="AH98" s="11" t="s">
        <v>177</v>
      </c>
      <c r="BX98" s="11" t="s">
        <v>198</v>
      </c>
      <c r="CD98" s="11" t="s">
        <v>500</v>
      </c>
      <c r="CE98" s="5" t="s">
        <v>465</v>
      </c>
      <c r="CF98" s="5"/>
      <c r="CG98" s="5"/>
      <c r="CH98" s="5"/>
      <c r="CI98" s="5"/>
      <c r="CJ98" s="5"/>
      <c r="CK98" s="5"/>
      <c r="CL98" s="5"/>
      <c r="CM98" s="5"/>
      <c r="CN98" s="5"/>
      <c r="CO98" s="5" t="s">
        <v>516</v>
      </c>
      <c r="CP98" s="5"/>
      <c r="CQ98" s="5"/>
      <c r="CR98" s="5"/>
      <c r="CS98" s="5"/>
      <c r="CT98" s="5"/>
      <c r="CU98" s="5"/>
      <c r="CV98" s="5"/>
      <c r="CW98" s="5"/>
      <c r="CX98" s="5"/>
      <c r="CY98" s="5"/>
      <c r="CZ98" s="5"/>
      <c r="DA98" s="5"/>
      <c r="DB98" s="5"/>
      <c r="DC98" s="5"/>
      <c r="DD98" s="5"/>
      <c r="DE98" s="5"/>
      <c r="DF98" s="5"/>
      <c r="DG98" s="5"/>
      <c r="DH98" s="5"/>
      <c r="DI98" s="5"/>
      <c r="DJ98" s="5"/>
      <c r="DK98" s="5"/>
      <c r="DL98" s="5"/>
      <c r="DM98" s="5"/>
      <c r="DN98" s="5"/>
      <c r="DO98" s="5"/>
      <c r="DP98" s="5"/>
      <c r="DQ98" s="5"/>
      <c r="DR98" s="5"/>
      <c r="DS98" s="5" t="s">
        <v>517</v>
      </c>
      <c r="DT98" s="5"/>
      <c r="DU98" s="5"/>
      <c r="DV98" s="5"/>
      <c r="DW98" s="5"/>
      <c r="DX98" s="5"/>
      <c r="DY98" s="5"/>
      <c r="DZ98" s="5"/>
      <c r="EA98" s="5"/>
      <c r="EB98" s="5"/>
      <c r="EC98" s="5"/>
      <c r="ED98" s="5"/>
      <c r="EE98" s="5"/>
      <c r="EF98" s="5"/>
      <c r="EG98" s="5"/>
      <c r="EH98" s="5"/>
      <c r="EI98" s="5"/>
      <c r="EJ98" s="5"/>
      <c r="EK98" s="5"/>
      <c r="EL98" s="5"/>
      <c r="EM98" s="5"/>
      <c r="EN98" s="5"/>
      <c r="EO98" s="5"/>
      <c r="EP98" s="5"/>
      <c r="EQ98" s="5"/>
      <c r="ER98" s="5"/>
      <c r="ES98" s="5" t="s">
        <v>465</v>
      </c>
      <c r="FU98" s="11" t="s">
        <v>204</v>
      </c>
    </row>
    <row r="99" spans="1:177" s="11" customFormat="1" x14ac:dyDescent="0.25">
      <c r="A99" s="11" t="s">
        <v>173</v>
      </c>
      <c r="B99" s="11" t="s">
        <v>193</v>
      </c>
      <c r="C99" s="11" t="s">
        <v>192</v>
      </c>
      <c r="D99" s="11" t="s">
        <v>788</v>
      </c>
      <c r="E99" s="11" t="s">
        <v>550</v>
      </c>
      <c r="F99" s="22" t="s">
        <v>551</v>
      </c>
      <c r="I99" s="11" t="s">
        <v>878</v>
      </c>
      <c r="J99" s="3">
        <v>4013051029957</v>
      </c>
      <c r="K99" s="11" t="s">
        <v>194</v>
      </c>
      <c r="M99" s="11">
        <v>24</v>
      </c>
      <c r="N99" s="11" t="s">
        <v>175</v>
      </c>
      <c r="O99" s="11" t="s">
        <v>182</v>
      </c>
      <c r="P99" s="11">
        <f t="shared" ref="P99:P101" si="7">20.95/1.21</f>
        <v>17.314049586776861</v>
      </c>
      <c r="Q99" s="11">
        <v>0</v>
      </c>
      <c r="R99" s="11" t="s">
        <v>176</v>
      </c>
      <c r="S99" s="11" t="s">
        <v>195</v>
      </c>
      <c r="W99" s="11" t="s">
        <v>542</v>
      </c>
      <c r="AA99" s="8">
        <v>0.16</v>
      </c>
      <c r="AB99" s="11" t="s">
        <v>176</v>
      </c>
      <c r="AG99" s="11" t="s">
        <v>195</v>
      </c>
      <c r="AH99" s="11" t="s">
        <v>177</v>
      </c>
      <c r="BX99" s="11" t="s">
        <v>238</v>
      </c>
      <c r="CD99" s="11" t="s">
        <v>543</v>
      </c>
      <c r="CE99" s="5" t="s">
        <v>400</v>
      </c>
      <c r="CF99" s="5"/>
      <c r="CG99" s="5"/>
      <c r="CH99" s="5"/>
      <c r="CI99" s="5"/>
      <c r="CJ99" s="5"/>
      <c r="CK99" s="5"/>
      <c r="CL99" s="5"/>
      <c r="CM99" s="5"/>
      <c r="CN99" s="5"/>
      <c r="CO99" s="5" t="s">
        <v>523</v>
      </c>
      <c r="CP99" s="5"/>
      <c r="CQ99" s="5"/>
      <c r="CR99" s="5"/>
      <c r="CS99" s="5"/>
      <c r="CT99" s="5"/>
      <c r="CU99" s="5"/>
      <c r="CV99" s="5"/>
      <c r="CW99" s="5"/>
      <c r="CX99" s="5"/>
      <c r="CY99" s="5"/>
      <c r="CZ99" s="5"/>
      <c r="DA99" s="5"/>
      <c r="DB99" s="5"/>
      <c r="DC99" s="5"/>
      <c r="DD99" s="5"/>
      <c r="DE99" s="5"/>
      <c r="DF99" s="5"/>
      <c r="DG99" s="5"/>
      <c r="DH99" s="5"/>
      <c r="DI99" s="5"/>
      <c r="DJ99" s="5"/>
      <c r="DK99" s="5"/>
      <c r="DL99" s="5"/>
      <c r="DM99" s="5"/>
      <c r="DN99" s="5"/>
      <c r="DO99" s="5"/>
      <c r="DP99" s="5"/>
      <c r="DQ99" s="5"/>
      <c r="DR99" s="5"/>
      <c r="DS99" s="5" t="s">
        <v>203</v>
      </c>
      <c r="DT99" s="5"/>
      <c r="DU99" s="5"/>
      <c r="DV99" s="5"/>
      <c r="DW99" s="5"/>
      <c r="DX99" s="5"/>
      <c r="DY99" s="5"/>
      <c r="DZ99" s="5"/>
      <c r="EA99" s="5"/>
      <c r="EB99" s="5"/>
      <c r="EC99" s="5"/>
      <c r="ED99" s="5"/>
      <c r="EE99" s="5"/>
      <c r="EF99" s="5"/>
      <c r="EG99" s="5"/>
      <c r="EH99" s="5"/>
      <c r="EI99" s="5"/>
      <c r="EJ99" s="5"/>
      <c r="EK99" s="5"/>
      <c r="EL99" s="5"/>
      <c r="EM99" s="5"/>
      <c r="EN99" s="5"/>
      <c r="EO99" s="5"/>
      <c r="EP99" s="5"/>
      <c r="EQ99" s="5"/>
      <c r="ER99" s="5"/>
      <c r="ES99" s="5" t="s">
        <v>400</v>
      </c>
      <c r="FU99" s="11" t="s">
        <v>204</v>
      </c>
    </row>
    <row r="100" spans="1:177" s="11" customFormat="1" x14ac:dyDescent="0.25">
      <c r="A100" s="11" t="s">
        <v>173</v>
      </c>
      <c r="B100" s="11" t="s">
        <v>193</v>
      </c>
      <c r="C100" s="11" t="s">
        <v>192</v>
      </c>
      <c r="D100" s="11" t="s">
        <v>789</v>
      </c>
      <c r="E100" s="11" t="s">
        <v>552</v>
      </c>
      <c r="F100" s="22" t="s">
        <v>553</v>
      </c>
      <c r="I100" s="11" t="s">
        <v>794</v>
      </c>
      <c r="J100" s="3">
        <v>4013051029728</v>
      </c>
      <c r="K100" s="11" t="s">
        <v>194</v>
      </c>
      <c r="M100" s="11">
        <v>24</v>
      </c>
      <c r="N100" s="11" t="s">
        <v>175</v>
      </c>
      <c r="O100" s="11" t="s">
        <v>182</v>
      </c>
      <c r="P100" s="11">
        <f t="shared" si="7"/>
        <v>17.314049586776861</v>
      </c>
      <c r="Q100" s="11">
        <v>0</v>
      </c>
      <c r="R100" s="11" t="s">
        <v>176</v>
      </c>
      <c r="S100" s="11" t="s">
        <v>195</v>
      </c>
      <c r="W100" s="11" t="s">
        <v>800</v>
      </c>
      <c r="AA100" s="8">
        <v>0.17</v>
      </c>
      <c r="AB100" s="11" t="s">
        <v>176</v>
      </c>
      <c r="AG100" s="11" t="s">
        <v>195</v>
      </c>
      <c r="AH100" s="11" t="s">
        <v>177</v>
      </c>
      <c r="BX100" s="11" t="s">
        <v>210</v>
      </c>
      <c r="CD100" s="11" t="s">
        <v>500</v>
      </c>
      <c r="CE100" s="5" t="s">
        <v>400</v>
      </c>
      <c r="CF100" s="5"/>
      <c r="CG100" s="5"/>
      <c r="CH100" s="5"/>
      <c r="CI100" s="5"/>
      <c r="CJ100" s="5"/>
      <c r="CK100" s="5"/>
      <c r="CL100" s="5"/>
      <c r="CM100" s="5"/>
      <c r="CN100" s="5"/>
      <c r="CO100" s="5" t="s">
        <v>523</v>
      </c>
      <c r="CP100" s="5"/>
      <c r="CQ100" s="5"/>
      <c r="CR100" s="5"/>
      <c r="CS100" s="5"/>
      <c r="CT100" s="5"/>
      <c r="CU100" s="5"/>
      <c r="CV100" s="5"/>
      <c r="CW100" s="5"/>
      <c r="CX100" s="5"/>
      <c r="CY100" s="5"/>
      <c r="CZ100" s="5"/>
      <c r="DA100" s="5"/>
      <c r="DB100" s="5"/>
      <c r="DC100" s="5"/>
      <c r="DD100" s="5"/>
      <c r="DE100" s="5"/>
      <c r="DF100" s="5"/>
      <c r="DG100" s="5"/>
      <c r="DH100" s="5"/>
      <c r="DI100" s="5"/>
      <c r="DJ100" s="5"/>
      <c r="DK100" s="5"/>
      <c r="DL100" s="5"/>
      <c r="DM100" s="5"/>
      <c r="DN100" s="5"/>
      <c r="DO100" s="5"/>
      <c r="DP100" s="5"/>
      <c r="DQ100" s="5"/>
      <c r="DR100" s="5"/>
      <c r="DS100" s="5" t="s">
        <v>203</v>
      </c>
      <c r="DT100" s="5"/>
      <c r="DU100" s="5"/>
      <c r="DV100" s="5"/>
      <c r="DW100" s="5"/>
      <c r="DX100" s="5"/>
      <c r="DY100" s="5"/>
      <c r="DZ100" s="5"/>
      <c r="EA100" s="5"/>
      <c r="EB100" s="5"/>
      <c r="EC100" s="5"/>
      <c r="ED100" s="5"/>
      <c r="EE100" s="5"/>
      <c r="EF100" s="5"/>
      <c r="EG100" s="5"/>
      <c r="EH100" s="5"/>
      <c r="EI100" s="5"/>
      <c r="EJ100" s="5"/>
      <c r="EK100" s="5"/>
      <c r="EL100" s="5"/>
      <c r="EM100" s="5"/>
      <c r="EN100" s="5"/>
      <c r="EO100" s="5"/>
      <c r="EP100" s="5"/>
      <c r="EQ100" s="5"/>
      <c r="ER100" s="5"/>
      <c r="ES100" s="5" t="s">
        <v>400</v>
      </c>
      <c r="FU100" s="11" t="s">
        <v>204</v>
      </c>
    </row>
    <row r="101" spans="1:177" s="11" customFormat="1" x14ac:dyDescent="0.25">
      <c r="A101" s="11" t="s">
        <v>173</v>
      </c>
      <c r="B101" s="11" t="s">
        <v>193</v>
      </c>
      <c r="C101" s="11" t="s">
        <v>192</v>
      </c>
      <c r="D101" s="11" t="s">
        <v>799</v>
      </c>
      <c r="E101" s="11" t="s">
        <v>554</v>
      </c>
      <c r="F101" s="22" t="s">
        <v>555</v>
      </c>
      <c r="I101" s="11" t="s">
        <v>798</v>
      </c>
      <c r="J101" s="3">
        <v>4013051029711</v>
      </c>
      <c r="K101" s="11" t="s">
        <v>194</v>
      </c>
      <c r="M101" s="11">
        <v>24</v>
      </c>
      <c r="N101" s="11" t="s">
        <v>175</v>
      </c>
      <c r="O101" s="11" t="s">
        <v>182</v>
      </c>
      <c r="P101" s="11">
        <f t="shared" si="7"/>
        <v>17.314049586776861</v>
      </c>
      <c r="Q101" s="11">
        <v>0</v>
      </c>
      <c r="R101" s="11" t="s">
        <v>176</v>
      </c>
      <c r="S101" s="11" t="s">
        <v>195</v>
      </c>
      <c r="W101" s="11" t="s">
        <v>800</v>
      </c>
      <c r="AA101" s="8">
        <v>0.17</v>
      </c>
      <c r="AB101" s="11" t="s">
        <v>176</v>
      </c>
      <c r="AG101" s="11" t="s">
        <v>195</v>
      </c>
      <c r="AH101" s="11" t="s">
        <v>177</v>
      </c>
      <c r="BX101" s="11" t="s">
        <v>197</v>
      </c>
      <c r="CD101" s="11" t="s">
        <v>500</v>
      </c>
      <c r="CE101" s="5" t="s">
        <v>400</v>
      </c>
      <c r="CF101" s="5"/>
      <c r="CG101" s="5"/>
      <c r="CH101" s="5"/>
      <c r="CI101" s="5"/>
      <c r="CJ101" s="5"/>
      <c r="CK101" s="5"/>
      <c r="CL101" s="5"/>
      <c r="CM101" s="5"/>
      <c r="CN101" s="5"/>
      <c r="CO101" s="5" t="s">
        <v>523</v>
      </c>
      <c r="CP101" s="5"/>
      <c r="CQ101" s="5"/>
      <c r="CR101" s="5"/>
      <c r="CS101" s="5"/>
      <c r="CT101" s="5"/>
      <c r="CU101" s="5"/>
      <c r="CV101" s="5"/>
      <c r="CW101" s="5"/>
      <c r="CX101" s="5"/>
      <c r="CY101" s="5"/>
      <c r="CZ101" s="5"/>
      <c r="DA101" s="5"/>
      <c r="DB101" s="5"/>
      <c r="DC101" s="5"/>
      <c r="DD101" s="5"/>
      <c r="DE101" s="5"/>
      <c r="DF101" s="5"/>
      <c r="DG101" s="5"/>
      <c r="DH101" s="5"/>
      <c r="DI101" s="5"/>
      <c r="DJ101" s="5"/>
      <c r="DK101" s="5"/>
      <c r="DL101" s="5"/>
      <c r="DM101" s="5"/>
      <c r="DN101" s="5"/>
      <c r="DO101" s="5"/>
      <c r="DP101" s="5"/>
      <c r="DQ101" s="5"/>
      <c r="DR101" s="5"/>
      <c r="DS101" s="5" t="s">
        <v>203</v>
      </c>
      <c r="DT101" s="5"/>
      <c r="DU101" s="5"/>
      <c r="DV101" s="5"/>
      <c r="DW101" s="5"/>
      <c r="DX101" s="5"/>
      <c r="DY101" s="5"/>
      <c r="DZ101" s="5"/>
      <c r="EA101" s="5"/>
      <c r="EB101" s="5"/>
      <c r="EC101" s="5"/>
      <c r="ED101" s="5"/>
      <c r="EE101" s="5"/>
      <c r="EF101" s="5"/>
      <c r="EG101" s="5"/>
      <c r="EH101" s="5"/>
      <c r="EI101" s="5"/>
      <c r="EJ101" s="5"/>
      <c r="EK101" s="5"/>
      <c r="EL101" s="5"/>
      <c r="EM101" s="5"/>
      <c r="EN101" s="5"/>
      <c r="EO101" s="5"/>
      <c r="EP101" s="5"/>
      <c r="EQ101" s="5"/>
      <c r="ER101" s="5"/>
      <c r="ES101" s="5" t="s">
        <v>400</v>
      </c>
      <c r="FU101" s="11" t="s">
        <v>204</v>
      </c>
    </row>
    <row r="102" spans="1:177" s="11" customFormat="1" x14ac:dyDescent="0.25">
      <c r="A102" s="11" t="s">
        <v>173</v>
      </c>
      <c r="B102" s="11" t="s">
        <v>193</v>
      </c>
      <c r="C102" s="11" t="s">
        <v>192</v>
      </c>
      <c r="D102" s="11" t="s">
        <v>728</v>
      </c>
      <c r="E102" s="11" t="s">
        <v>556</v>
      </c>
      <c r="F102" s="22" t="s">
        <v>557</v>
      </c>
      <c r="J102" s="3">
        <v>4013051019712</v>
      </c>
      <c r="K102" s="11" t="s">
        <v>194</v>
      </c>
      <c r="M102" s="11">
        <v>24</v>
      </c>
      <c r="N102" s="11" t="s">
        <v>175</v>
      </c>
      <c r="O102" s="11" t="s">
        <v>182</v>
      </c>
      <c r="P102" s="11">
        <f>25.95/1.21</f>
        <v>21.446280991735538</v>
      </c>
      <c r="Q102" s="11">
        <v>0</v>
      </c>
      <c r="R102" s="11" t="s">
        <v>176</v>
      </c>
      <c r="S102" s="11" t="s">
        <v>195</v>
      </c>
      <c r="W102" s="11" t="s">
        <v>558</v>
      </c>
      <c r="AA102" s="8">
        <v>0.16</v>
      </c>
      <c r="AB102" s="11" t="s">
        <v>176</v>
      </c>
      <c r="AG102" s="11" t="s">
        <v>195</v>
      </c>
      <c r="AH102" s="11" t="s">
        <v>177</v>
      </c>
      <c r="BX102" s="11" t="s">
        <v>197</v>
      </c>
      <c r="CD102" s="7" t="s">
        <v>200</v>
      </c>
      <c r="CE102" s="5" t="s">
        <v>203</v>
      </c>
      <c r="CF102" s="5"/>
      <c r="CG102" s="5"/>
      <c r="CH102" s="5"/>
      <c r="CI102" s="5"/>
      <c r="CJ102" s="5"/>
      <c r="CK102" s="5"/>
      <c r="CL102" s="5"/>
      <c r="CM102" s="5"/>
      <c r="CN102" s="5"/>
      <c r="CO102" s="5" t="s">
        <v>559</v>
      </c>
      <c r="CP102" s="5"/>
      <c r="CQ102" s="5"/>
      <c r="CR102" s="5"/>
      <c r="CS102" s="5"/>
      <c r="CT102" s="5"/>
      <c r="CU102" s="5"/>
      <c r="CV102" s="5"/>
      <c r="CW102" s="5"/>
      <c r="CX102" s="5"/>
      <c r="CY102" s="5"/>
      <c r="CZ102" s="5"/>
      <c r="DA102" s="5"/>
      <c r="DB102" s="5"/>
      <c r="DC102" s="5"/>
      <c r="DD102" s="5"/>
      <c r="DE102" s="5"/>
      <c r="DF102" s="5"/>
      <c r="DG102" s="5"/>
      <c r="DH102" s="5"/>
      <c r="DI102" s="5"/>
      <c r="DJ102" s="5"/>
      <c r="DK102" s="5"/>
      <c r="DL102" s="5"/>
      <c r="DM102" s="5"/>
      <c r="DN102" s="5"/>
      <c r="DO102" s="5"/>
      <c r="DP102" s="5"/>
      <c r="DQ102" s="5"/>
      <c r="DR102" s="5"/>
      <c r="DS102" s="5" t="s">
        <v>203</v>
      </c>
      <c r="DT102" s="5"/>
      <c r="DU102" s="5"/>
      <c r="DV102" s="5"/>
      <c r="DW102" s="5"/>
      <c r="DX102" s="5"/>
      <c r="DY102" s="5"/>
      <c r="DZ102" s="5"/>
      <c r="EA102" s="5"/>
      <c r="EB102" s="5"/>
      <c r="EC102" s="5"/>
      <c r="ED102" s="5"/>
      <c r="EE102" s="5"/>
      <c r="EF102" s="5"/>
      <c r="EG102" s="5"/>
      <c r="EH102" s="5"/>
      <c r="EI102" s="5"/>
      <c r="EJ102" s="5"/>
      <c r="EK102" s="5"/>
      <c r="EL102" s="5"/>
      <c r="EM102" s="5"/>
      <c r="EN102" s="5"/>
      <c r="EO102" s="5"/>
      <c r="EP102" s="5"/>
      <c r="EQ102" s="5"/>
      <c r="ER102" s="5"/>
      <c r="ES102" s="5" t="s">
        <v>203</v>
      </c>
      <c r="FU102" s="11" t="s">
        <v>204</v>
      </c>
    </row>
    <row r="103" spans="1:177" s="11" customFormat="1" x14ac:dyDescent="0.25">
      <c r="A103" s="11" t="s">
        <v>173</v>
      </c>
      <c r="B103" s="11" t="s">
        <v>193</v>
      </c>
      <c r="C103" s="11" t="s">
        <v>192</v>
      </c>
      <c r="D103" s="11" t="s">
        <v>729</v>
      </c>
      <c r="E103" s="11" t="s">
        <v>560</v>
      </c>
      <c r="F103" s="22" t="s">
        <v>561</v>
      </c>
      <c r="J103" s="3">
        <v>4013051021388</v>
      </c>
      <c r="K103" s="11" t="s">
        <v>194</v>
      </c>
      <c r="M103" s="11">
        <v>24</v>
      </c>
      <c r="N103" s="11" t="s">
        <v>175</v>
      </c>
      <c r="O103" s="11" t="s">
        <v>182</v>
      </c>
      <c r="P103" s="11">
        <f>29.95/1.21</f>
        <v>24.75206611570248</v>
      </c>
      <c r="Q103" s="11">
        <v>0</v>
      </c>
      <c r="R103" s="11" t="s">
        <v>176</v>
      </c>
      <c r="S103" s="11" t="s">
        <v>195</v>
      </c>
      <c r="W103" s="11" t="s">
        <v>491</v>
      </c>
      <c r="AA103" s="8">
        <v>0.12</v>
      </c>
      <c r="AB103" s="11" t="s">
        <v>176</v>
      </c>
      <c r="AG103" s="11" t="s">
        <v>195</v>
      </c>
      <c r="AH103" s="11" t="s">
        <v>177</v>
      </c>
      <c r="BX103" s="11" t="s">
        <v>197</v>
      </c>
      <c r="CD103" s="11" t="s">
        <v>562</v>
      </c>
      <c r="CE103" s="5" t="s">
        <v>395</v>
      </c>
      <c r="CF103" s="5"/>
      <c r="CG103" s="5"/>
      <c r="CH103" s="5"/>
      <c r="CI103" s="5"/>
      <c r="CJ103" s="5"/>
      <c r="CK103" s="5"/>
      <c r="CL103" s="5"/>
      <c r="CM103" s="5"/>
      <c r="CN103" s="5"/>
      <c r="CO103" s="5" t="s">
        <v>539</v>
      </c>
      <c r="CP103" s="5"/>
      <c r="CQ103" s="5"/>
      <c r="CR103" s="5"/>
      <c r="CS103" s="5"/>
      <c r="CT103" s="5"/>
      <c r="CU103" s="5"/>
      <c r="CV103" s="5"/>
      <c r="CW103" s="5"/>
      <c r="CX103" s="5"/>
      <c r="CY103" s="5"/>
      <c r="CZ103" s="5"/>
      <c r="DA103" s="5"/>
      <c r="DB103" s="5"/>
      <c r="DC103" s="5"/>
      <c r="DD103" s="5"/>
      <c r="DE103" s="5"/>
      <c r="DF103" s="5"/>
      <c r="DG103" s="5"/>
      <c r="DH103" s="5"/>
      <c r="DI103" s="5"/>
      <c r="DJ103" s="5"/>
      <c r="DK103" s="5"/>
      <c r="DL103" s="5"/>
      <c r="DM103" s="5"/>
      <c r="DN103" s="5"/>
      <c r="DO103" s="5"/>
      <c r="DP103" s="5"/>
      <c r="DQ103" s="5"/>
      <c r="DR103" s="5"/>
      <c r="DS103" s="5" t="s">
        <v>563</v>
      </c>
      <c r="DT103" s="5"/>
      <c r="DU103" s="5"/>
      <c r="DV103" s="5"/>
      <c r="DW103" s="5"/>
      <c r="DX103" s="5"/>
      <c r="DY103" s="5"/>
      <c r="DZ103" s="5"/>
      <c r="EA103" s="5"/>
      <c r="EB103" s="5"/>
      <c r="EC103" s="5"/>
      <c r="ED103" s="5"/>
      <c r="EE103" s="5"/>
      <c r="EF103" s="5"/>
      <c r="EG103" s="5"/>
      <c r="EH103" s="5"/>
      <c r="EI103" s="5"/>
      <c r="EJ103" s="5"/>
      <c r="EK103" s="5"/>
      <c r="EL103" s="5"/>
      <c r="EM103" s="5"/>
      <c r="EN103" s="5"/>
      <c r="EO103" s="5"/>
      <c r="EP103" s="5"/>
      <c r="EQ103" s="5"/>
      <c r="ER103" s="5"/>
      <c r="ES103" s="5" t="s">
        <v>212</v>
      </c>
      <c r="FU103" s="11" t="s">
        <v>204</v>
      </c>
    </row>
    <row r="104" spans="1:177" s="11" customFormat="1" x14ac:dyDescent="0.25">
      <c r="A104" s="11" t="s">
        <v>173</v>
      </c>
      <c r="B104" s="11" t="s">
        <v>193</v>
      </c>
      <c r="C104" s="11" t="s">
        <v>192</v>
      </c>
      <c r="D104" s="11" t="s">
        <v>730</v>
      </c>
      <c r="E104" s="11" t="s">
        <v>564</v>
      </c>
      <c r="F104" s="22" t="s">
        <v>565</v>
      </c>
      <c r="J104" s="3">
        <v>4013051021401</v>
      </c>
      <c r="K104" s="11" t="s">
        <v>194</v>
      </c>
      <c r="M104" s="11">
        <v>24</v>
      </c>
      <c r="N104" s="11" t="s">
        <v>175</v>
      </c>
      <c r="O104" s="11" t="s">
        <v>182</v>
      </c>
      <c r="P104" s="11">
        <f>19.9/1.21</f>
        <v>16.446280991735538</v>
      </c>
      <c r="Q104" s="11">
        <v>0</v>
      </c>
      <c r="R104" s="11" t="s">
        <v>176</v>
      </c>
      <c r="S104" s="11" t="s">
        <v>195</v>
      </c>
      <c r="W104" s="11" t="s">
        <v>481</v>
      </c>
      <c r="AA104" s="8">
        <v>0.06</v>
      </c>
      <c r="AB104" s="11" t="s">
        <v>176</v>
      </c>
      <c r="AG104" s="11" t="s">
        <v>195</v>
      </c>
      <c r="AH104" s="11" t="s">
        <v>177</v>
      </c>
      <c r="BX104" s="11" t="s">
        <v>196</v>
      </c>
      <c r="CD104" s="7" t="s">
        <v>200</v>
      </c>
      <c r="CE104" s="5" t="s">
        <v>568</v>
      </c>
      <c r="CF104" s="5"/>
      <c r="CG104" s="5"/>
      <c r="CH104" s="5"/>
      <c r="CI104" s="5"/>
      <c r="CJ104" s="5"/>
      <c r="CK104" s="5"/>
      <c r="CL104" s="5"/>
      <c r="CM104" s="5"/>
      <c r="CN104" s="5"/>
      <c r="CO104" s="5" t="s">
        <v>539</v>
      </c>
      <c r="CP104" s="5"/>
      <c r="CQ104" s="5"/>
      <c r="CR104" s="5"/>
      <c r="CS104" s="5"/>
      <c r="CT104" s="5"/>
      <c r="CU104" s="5"/>
      <c r="CV104" s="5"/>
      <c r="CW104" s="5"/>
      <c r="CX104" s="5"/>
      <c r="CY104" s="5"/>
      <c r="CZ104" s="5"/>
      <c r="DA104" s="5"/>
      <c r="DB104" s="5"/>
      <c r="DC104" s="5"/>
      <c r="DD104" s="5"/>
      <c r="DE104" s="5"/>
      <c r="DF104" s="5"/>
      <c r="DG104" s="5"/>
      <c r="DH104" s="5"/>
      <c r="DI104" s="5"/>
      <c r="DJ104" s="5"/>
      <c r="DK104" s="5"/>
      <c r="DL104" s="5"/>
      <c r="DM104" s="5"/>
      <c r="DN104" s="5"/>
      <c r="DO104" s="5"/>
      <c r="DP104" s="5"/>
      <c r="DQ104" s="5"/>
      <c r="DR104" s="5"/>
      <c r="DS104" s="5" t="s">
        <v>212</v>
      </c>
      <c r="DT104" s="5"/>
      <c r="DU104" s="5"/>
      <c r="DV104" s="5"/>
      <c r="DW104" s="5"/>
      <c r="DX104" s="5"/>
      <c r="DY104" s="5"/>
      <c r="DZ104" s="5"/>
      <c r="EA104" s="5"/>
      <c r="EB104" s="5"/>
      <c r="EC104" s="5"/>
      <c r="ED104" s="5"/>
      <c r="EE104" s="5"/>
      <c r="EF104" s="5"/>
      <c r="EG104" s="5"/>
      <c r="EH104" s="5"/>
      <c r="EI104" s="5"/>
      <c r="EJ104" s="5"/>
      <c r="EK104" s="5"/>
      <c r="EL104" s="5"/>
      <c r="EM104" s="5"/>
      <c r="EN104" s="5"/>
      <c r="EO104" s="5"/>
      <c r="EP104" s="5"/>
      <c r="EQ104" s="5"/>
      <c r="ER104" s="5"/>
      <c r="ES104" s="5" t="s">
        <v>563</v>
      </c>
      <c r="FU104" s="11" t="s">
        <v>204</v>
      </c>
    </row>
    <row r="105" spans="1:177" s="11" customFormat="1" x14ac:dyDescent="0.25">
      <c r="A105" s="11" t="s">
        <v>173</v>
      </c>
      <c r="B105" s="11" t="s">
        <v>193</v>
      </c>
      <c r="C105" s="11" t="s">
        <v>192</v>
      </c>
      <c r="D105" s="11" t="s">
        <v>731</v>
      </c>
      <c r="E105" s="11" t="s">
        <v>566</v>
      </c>
      <c r="F105" s="22" t="s">
        <v>567</v>
      </c>
      <c r="J105" s="3">
        <v>4013051023856</v>
      </c>
      <c r="K105" s="11" t="s">
        <v>194</v>
      </c>
      <c r="M105" s="11">
        <v>24</v>
      </c>
      <c r="N105" s="11" t="s">
        <v>175</v>
      </c>
      <c r="O105" s="11" t="s">
        <v>182</v>
      </c>
      <c r="P105" s="11">
        <f>19.9/1.21</f>
        <v>16.446280991735538</v>
      </c>
      <c r="Q105" s="11">
        <v>0</v>
      </c>
      <c r="R105" s="11" t="s">
        <v>176</v>
      </c>
      <c r="S105" s="11" t="s">
        <v>195</v>
      </c>
      <c r="W105" s="11" t="s">
        <v>481</v>
      </c>
      <c r="AA105" s="8">
        <v>0.06</v>
      </c>
      <c r="AB105" s="11" t="s">
        <v>176</v>
      </c>
      <c r="AG105" s="11" t="s">
        <v>195</v>
      </c>
      <c r="AH105" s="11" t="s">
        <v>177</v>
      </c>
      <c r="BX105" s="11" t="s">
        <v>197</v>
      </c>
      <c r="CD105" s="7" t="s">
        <v>200</v>
      </c>
      <c r="CE105" s="5" t="s">
        <v>568</v>
      </c>
      <c r="CF105" s="5"/>
      <c r="CG105" s="5"/>
      <c r="CH105" s="5"/>
      <c r="CI105" s="5"/>
      <c r="CJ105" s="5"/>
      <c r="CK105" s="5"/>
      <c r="CL105" s="5"/>
      <c r="CM105" s="5"/>
      <c r="CN105" s="5"/>
      <c r="CO105" s="5" t="s">
        <v>539</v>
      </c>
      <c r="CP105" s="5"/>
      <c r="CQ105" s="5"/>
      <c r="CR105" s="5"/>
      <c r="CS105" s="5"/>
      <c r="CT105" s="5"/>
      <c r="CU105" s="5"/>
      <c r="CV105" s="5"/>
      <c r="CW105" s="5"/>
      <c r="CX105" s="5"/>
      <c r="CY105" s="5"/>
      <c r="CZ105" s="5"/>
      <c r="DA105" s="5"/>
      <c r="DB105" s="5"/>
      <c r="DC105" s="5"/>
      <c r="DD105" s="5"/>
      <c r="DE105" s="5"/>
      <c r="DF105" s="5"/>
      <c r="DG105" s="5"/>
      <c r="DH105" s="5"/>
      <c r="DI105" s="5"/>
      <c r="DJ105" s="5"/>
      <c r="DK105" s="5"/>
      <c r="DL105" s="5"/>
      <c r="DM105" s="5"/>
      <c r="DN105" s="5"/>
      <c r="DO105" s="5"/>
      <c r="DP105" s="5"/>
      <c r="DQ105" s="5"/>
      <c r="DR105" s="5"/>
      <c r="DS105" s="5" t="s">
        <v>212</v>
      </c>
      <c r="DT105" s="5"/>
      <c r="DU105" s="5"/>
      <c r="DV105" s="5"/>
      <c r="DW105" s="5"/>
      <c r="DX105" s="5"/>
      <c r="DY105" s="5"/>
      <c r="DZ105" s="5"/>
      <c r="EA105" s="5"/>
      <c r="EB105" s="5"/>
      <c r="EC105" s="5"/>
      <c r="ED105" s="5"/>
      <c r="EE105" s="5"/>
      <c r="EF105" s="5"/>
      <c r="EG105" s="5"/>
      <c r="EH105" s="5"/>
      <c r="EI105" s="5"/>
      <c r="EJ105" s="5"/>
      <c r="EK105" s="5"/>
      <c r="EL105" s="5"/>
      <c r="EM105" s="5"/>
      <c r="EN105" s="5"/>
      <c r="EO105" s="5"/>
      <c r="EP105" s="5"/>
      <c r="EQ105" s="5"/>
      <c r="ER105" s="5"/>
      <c r="ES105" s="5" t="s">
        <v>563</v>
      </c>
      <c r="FU105" s="11" t="s">
        <v>204</v>
      </c>
    </row>
    <row r="106" spans="1:177" s="11" customFormat="1" x14ac:dyDescent="0.25">
      <c r="A106" s="11" t="s">
        <v>173</v>
      </c>
      <c r="B106" s="11" t="s">
        <v>193</v>
      </c>
      <c r="C106" s="11" t="s">
        <v>192</v>
      </c>
      <c r="D106" s="11" t="s">
        <v>760</v>
      </c>
      <c r="E106" s="11" t="s">
        <v>569</v>
      </c>
      <c r="F106" s="22" t="s">
        <v>570</v>
      </c>
      <c r="I106" s="11" t="s">
        <v>754</v>
      </c>
      <c r="J106" s="3">
        <v>4013051019576</v>
      </c>
      <c r="K106" s="11" t="s">
        <v>194</v>
      </c>
      <c r="M106" s="11">
        <v>24</v>
      </c>
      <c r="N106" s="11" t="s">
        <v>175</v>
      </c>
      <c r="O106" s="11" t="s">
        <v>182</v>
      </c>
      <c r="P106" s="11">
        <f t="shared" ref="P106:P109" si="8">16.95/1.21</f>
        <v>14.008264462809917</v>
      </c>
      <c r="Q106" s="11">
        <v>0</v>
      </c>
      <c r="R106" s="11" t="s">
        <v>176</v>
      </c>
      <c r="S106" s="11" t="s">
        <v>195</v>
      </c>
      <c r="W106" s="9" t="s">
        <v>784</v>
      </c>
      <c r="AA106" s="8">
        <v>0.05</v>
      </c>
      <c r="AB106" s="11" t="s">
        <v>176</v>
      </c>
      <c r="AG106" s="11" t="s">
        <v>195</v>
      </c>
      <c r="AH106" s="11" t="s">
        <v>177</v>
      </c>
      <c r="BX106" s="11" t="s">
        <v>197</v>
      </c>
      <c r="CD106" s="7" t="s">
        <v>200</v>
      </c>
      <c r="CE106" s="5" t="s">
        <v>395</v>
      </c>
      <c r="CF106" s="5"/>
      <c r="CG106" s="5"/>
      <c r="CH106" s="5"/>
      <c r="CI106" s="5"/>
      <c r="CJ106" s="5"/>
      <c r="CK106" s="5"/>
      <c r="CL106" s="5"/>
      <c r="CM106" s="5"/>
      <c r="CN106" s="5"/>
      <c r="CO106" s="5" t="s">
        <v>539</v>
      </c>
      <c r="CP106" s="5"/>
      <c r="CQ106" s="5"/>
      <c r="CR106" s="5"/>
      <c r="CS106" s="5"/>
      <c r="CT106" s="5"/>
      <c r="CU106" s="5"/>
      <c r="CV106" s="5"/>
      <c r="CW106" s="5"/>
      <c r="CX106" s="5"/>
      <c r="CY106" s="5"/>
      <c r="CZ106" s="5"/>
      <c r="DA106" s="5"/>
      <c r="DB106" s="5"/>
      <c r="DC106" s="5"/>
      <c r="DD106" s="5"/>
      <c r="DE106" s="5"/>
      <c r="DF106" s="5"/>
      <c r="DG106" s="5"/>
      <c r="DH106" s="5"/>
      <c r="DI106" s="5"/>
      <c r="DJ106" s="5"/>
      <c r="DK106" s="5"/>
      <c r="DL106" s="5"/>
      <c r="DM106" s="5"/>
      <c r="DN106" s="5"/>
      <c r="DO106" s="5"/>
      <c r="DP106" s="5"/>
      <c r="DQ106" s="5"/>
      <c r="DR106" s="5"/>
      <c r="DS106" s="5" t="s">
        <v>212</v>
      </c>
      <c r="DT106" s="5"/>
      <c r="DU106" s="5"/>
      <c r="DV106" s="5"/>
      <c r="DW106" s="5"/>
      <c r="DX106" s="5"/>
      <c r="DY106" s="5"/>
      <c r="DZ106" s="5"/>
      <c r="EA106" s="5"/>
      <c r="EB106" s="5"/>
      <c r="EC106" s="5"/>
      <c r="ED106" s="5"/>
      <c r="EE106" s="5"/>
      <c r="EF106" s="5"/>
      <c r="EG106" s="5"/>
      <c r="EH106" s="5"/>
      <c r="EI106" s="5"/>
      <c r="EJ106" s="5"/>
      <c r="EK106" s="5"/>
      <c r="EL106" s="5"/>
      <c r="EM106" s="5"/>
      <c r="EN106" s="5"/>
      <c r="EO106" s="5"/>
      <c r="EP106" s="5"/>
      <c r="EQ106" s="5"/>
      <c r="ER106" s="5"/>
      <c r="ES106" s="5" t="s">
        <v>563</v>
      </c>
      <c r="FU106" s="11" t="s">
        <v>204</v>
      </c>
    </row>
    <row r="107" spans="1:177" s="11" customFormat="1" x14ac:dyDescent="0.25">
      <c r="A107" s="11" t="s">
        <v>173</v>
      </c>
      <c r="B107" s="11" t="s">
        <v>193</v>
      </c>
      <c r="C107" s="11" t="s">
        <v>192</v>
      </c>
      <c r="D107" s="11" t="s">
        <v>773</v>
      </c>
      <c r="E107" s="11" t="s">
        <v>571</v>
      </c>
      <c r="F107" s="22" t="s">
        <v>572</v>
      </c>
      <c r="I107" s="11" t="s">
        <v>762</v>
      </c>
      <c r="J107" s="3">
        <v>4013051026338</v>
      </c>
      <c r="K107" s="11" t="s">
        <v>194</v>
      </c>
      <c r="M107" s="11">
        <v>24</v>
      </c>
      <c r="N107" s="11" t="s">
        <v>175</v>
      </c>
      <c r="O107" s="11" t="s">
        <v>182</v>
      </c>
      <c r="P107" s="11">
        <f t="shared" si="8"/>
        <v>14.008264462809917</v>
      </c>
      <c r="Q107" s="11">
        <v>0</v>
      </c>
      <c r="R107" s="11" t="s">
        <v>176</v>
      </c>
      <c r="S107" s="11" t="s">
        <v>195</v>
      </c>
      <c r="W107" s="9" t="s">
        <v>784</v>
      </c>
      <c r="AA107" s="8">
        <v>0.05</v>
      </c>
      <c r="AB107" s="11" t="s">
        <v>176</v>
      </c>
      <c r="AG107" s="11" t="s">
        <v>195</v>
      </c>
      <c r="AH107" s="11" t="s">
        <v>177</v>
      </c>
      <c r="BX107" s="11" t="s">
        <v>198</v>
      </c>
      <c r="CD107" s="7" t="s">
        <v>200</v>
      </c>
      <c r="CE107" s="5" t="s">
        <v>395</v>
      </c>
      <c r="CF107" s="5"/>
      <c r="CG107" s="5"/>
      <c r="CH107" s="5"/>
      <c r="CI107" s="5"/>
      <c r="CJ107" s="5"/>
      <c r="CK107" s="5"/>
      <c r="CL107" s="5"/>
      <c r="CM107" s="5"/>
      <c r="CN107" s="5"/>
      <c r="CO107" s="5" t="s">
        <v>539</v>
      </c>
      <c r="CP107" s="5"/>
      <c r="CQ107" s="5"/>
      <c r="CR107" s="5"/>
      <c r="CS107" s="5"/>
      <c r="CT107" s="5"/>
      <c r="CU107" s="5"/>
      <c r="CV107" s="5"/>
      <c r="CW107" s="5"/>
      <c r="CX107" s="5"/>
      <c r="CY107" s="5"/>
      <c r="CZ107" s="5"/>
      <c r="DA107" s="5"/>
      <c r="DB107" s="5"/>
      <c r="DC107" s="5"/>
      <c r="DD107" s="5"/>
      <c r="DE107" s="5"/>
      <c r="DF107" s="5"/>
      <c r="DG107" s="5"/>
      <c r="DH107" s="5"/>
      <c r="DI107" s="5"/>
      <c r="DJ107" s="5"/>
      <c r="DK107" s="5"/>
      <c r="DL107" s="5"/>
      <c r="DM107" s="5"/>
      <c r="DN107" s="5"/>
      <c r="DO107" s="5"/>
      <c r="DP107" s="5"/>
      <c r="DQ107" s="5"/>
      <c r="DR107" s="5"/>
      <c r="DS107" s="5" t="s">
        <v>212</v>
      </c>
      <c r="DT107" s="5"/>
      <c r="DU107" s="5"/>
      <c r="DV107" s="5"/>
      <c r="DW107" s="5"/>
      <c r="DX107" s="5"/>
      <c r="DY107" s="5"/>
      <c r="DZ107" s="5"/>
      <c r="EA107" s="5"/>
      <c r="EB107" s="5"/>
      <c r="EC107" s="5"/>
      <c r="ED107" s="5"/>
      <c r="EE107" s="5"/>
      <c r="EF107" s="5"/>
      <c r="EG107" s="5"/>
      <c r="EH107" s="5"/>
      <c r="EI107" s="5"/>
      <c r="EJ107" s="5"/>
      <c r="EK107" s="5"/>
      <c r="EL107" s="5"/>
      <c r="EM107" s="5"/>
      <c r="EN107" s="5"/>
      <c r="EO107" s="5"/>
      <c r="EP107" s="5"/>
      <c r="EQ107" s="5"/>
      <c r="ER107" s="5"/>
      <c r="ES107" s="5" t="s">
        <v>563</v>
      </c>
      <c r="FU107" s="11" t="s">
        <v>204</v>
      </c>
    </row>
    <row r="108" spans="1:177" s="11" customFormat="1" x14ac:dyDescent="0.25">
      <c r="A108" s="11" t="s">
        <v>173</v>
      </c>
      <c r="B108" s="11" t="s">
        <v>193</v>
      </c>
      <c r="C108" s="11" t="s">
        <v>192</v>
      </c>
      <c r="D108" s="11" t="s">
        <v>774</v>
      </c>
      <c r="E108" s="11" t="s">
        <v>573</v>
      </c>
      <c r="F108" s="22" t="s">
        <v>574</v>
      </c>
      <c r="I108" s="11" t="s">
        <v>767</v>
      </c>
      <c r="J108" s="3">
        <v>4013051019583</v>
      </c>
      <c r="K108" s="11" t="s">
        <v>194</v>
      </c>
      <c r="M108" s="11">
        <v>24</v>
      </c>
      <c r="N108" s="11" t="s">
        <v>175</v>
      </c>
      <c r="O108" s="11" t="s">
        <v>182</v>
      </c>
      <c r="P108" s="11">
        <f t="shared" si="8"/>
        <v>14.008264462809917</v>
      </c>
      <c r="Q108" s="11">
        <v>0</v>
      </c>
      <c r="R108" s="11" t="s">
        <v>176</v>
      </c>
      <c r="S108" s="11" t="s">
        <v>195</v>
      </c>
      <c r="W108" s="9" t="s">
        <v>784</v>
      </c>
      <c r="AA108" s="8">
        <v>0.05</v>
      </c>
      <c r="AB108" s="11" t="s">
        <v>176</v>
      </c>
      <c r="AG108" s="11" t="s">
        <v>195</v>
      </c>
      <c r="AH108" s="11" t="s">
        <v>177</v>
      </c>
      <c r="BX108" s="11" t="s">
        <v>198</v>
      </c>
      <c r="CD108" s="7" t="s">
        <v>200</v>
      </c>
      <c r="CE108" s="5" t="s">
        <v>395</v>
      </c>
      <c r="CF108" s="5"/>
      <c r="CG108" s="5"/>
      <c r="CH108" s="5"/>
      <c r="CI108" s="5"/>
      <c r="CJ108" s="5"/>
      <c r="CK108" s="5"/>
      <c r="CL108" s="5"/>
      <c r="CM108" s="5"/>
      <c r="CN108" s="5"/>
      <c r="CO108" s="5" t="s">
        <v>539</v>
      </c>
      <c r="CP108" s="5"/>
      <c r="CQ108" s="5"/>
      <c r="CR108" s="5"/>
      <c r="CS108" s="5"/>
      <c r="CT108" s="5"/>
      <c r="CU108" s="5"/>
      <c r="CV108" s="5"/>
      <c r="CW108" s="5"/>
      <c r="CX108" s="5"/>
      <c r="CY108" s="5"/>
      <c r="CZ108" s="5"/>
      <c r="DA108" s="5"/>
      <c r="DB108" s="5"/>
      <c r="DC108" s="5"/>
      <c r="DD108" s="5"/>
      <c r="DE108" s="5"/>
      <c r="DF108" s="5"/>
      <c r="DG108" s="5"/>
      <c r="DH108" s="5"/>
      <c r="DI108" s="5"/>
      <c r="DJ108" s="5"/>
      <c r="DK108" s="5"/>
      <c r="DL108" s="5"/>
      <c r="DM108" s="5"/>
      <c r="DN108" s="5"/>
      <c r="DO108" s="5"/>
      <c r="DP108" s="5"/>
      <c r="DQ108" s="5"/>
      <c r="DR108" s="5"/>
      <c r="DS108" s="5" t="s">
        <v>212</v>
      </c>
      <c r="DT108" s="5"/>
      <c r="DU108" s="5"/>
      <c r="DV108" s="5"/>
      <c r="DW108" s="5"/>
      <c r="DX108" s="5"/>
      <c r="DY108" s="5"/>
      <c r="DZ108" s="5"/>
      <c r="EA108" s="5"/>
      <c r="EB108" s="5"/>
      <c r="EC108" s="5"/>
      <c r="ED108" s="5"/>
      <c r="EE108" s="5"/>
      <c r="EF108" s="5"/>
      <c r="EG108" s="5"/>
      <c r="EH108" s="5"/>
      <c r="EI108" s="5"/>
      <c r="EJ108" s="5"/>
      <c r="EK108" s="5"/>
      <c r="EL108" s="5"/>
      <c r="EM108" s="5"/>
      <c r="EN108" s="5"/>
      <c r="EO108" s="5"/>
      <c r="EP108" s="5"/>
      <c r="EQ108" s="5"/>
      <c r="ER108" s="5"/>
      <c r="ES108" s="5" t="s">
        <v>563</v>
      </c>
      <c r="FU108" s="11" t="s">
        <v>204</v>
      </c>
    </row>
    <row r="109" spans="1:177" s="11" customFormat="1" x14ac:dyDescent="0.25">
      <c r="A109" s="11" t="s">
        <v>173</v>
      </c>
      <c r="B109" s="11" t="s">
        <v>193</v>
      </c>
      <c r="C109" s="11" t="s">
        <v>192</v>
      </c>
      <c r="D109" s="11" t="s">
        <v>781</v>
      </c>
      <c r="E109" s="11" t="s">
        <v>575</v>
      </c>
      <c r="F109" s="22" t="s">
        <v>576</v>
      </c>
      <c r="I109" s="11" t="s">
        <v>776</v>
      </c>
      <c r="J109" s="3">
        <v>4013051033312</v>
      </c>
      <c r="K109" s="11" t="s">
        <v>194</v>
      </c>
      <c r="M109" s="11">
        <v>24</v>
      </c>
      <c r="N109" s="11" t="s">
        <v>175</v>
      </c>
      <c r="O109" s="11" t="s">
        <v>182</v>
      </c>
      <c r="P109" s="11">
        <f t="shared" si="8"/>
        <v>14.008264462809917</v>
      </c>
      <c r="Q109" s="11">
        <v>0</v>
      </c>
      <c r="R109" s="11" t="s">
        <v>176</v>
      </c>
      <c r="S109" s="11" t="s">
        <v>195</v>
      </c>
      <c r="W109" s="9" t="s">
        <v>784</v>
      </c>
      <c r="AA109" s="8">
        <v>0.05</v>
      </c>
      <c r="AB109" s="11" t="s">
        <v>176</v>
      </c>
      <c r="AG109" s="11" t="s">
        <v>195</v>
      </c>
      <c r="AH109" s="11" t="s">
        <v>177</v>
      </c>
      <c r="BX109" s="11" t="s">
        <v>199</v>
      </c>
      <c r="CD109" s="7" t="s">
        <v>200</v>
      </c>
      <c r="CE109" s="5" t="s">
        <v>395</v>
      </c>
      <c r="CF109" s="5"/>
      <c r="CG109" s="5"/>
      <c r="CH109" s="5"/>
      <c r="CI109" s="5"/>
      <c r="CJ109" s="5"/>
      <c r="CK109" s="5"/>
      <c r="CL109" s="5"/>
      <c r="CM109" s="5"/>
      <c r="CN109" s="5"/>
      <c r="CO109" s="5" t="s">
        <v>539</v>
      </c>
      <c r="CP109" s="5"/>
      <c r="CQ109" s="5"/>
      <c r="CR109" s="5"/>
      <c r="CS109" s="5"/>
      <c r="CT109" s="5"/>
      <c r="CU109" s="5"/>
      <c r="CV109" s="5"/>
      <c r="CW109" s="5"/>
      <c r="CX109" s="5"/>
      <c r="CY109" s="5"/>
      <c r="CZ109" s="5"/>
      <c r="DA109" s="5"/>
      <c r="DB109" s="5"/>
      <c r="DC109" s="5"/>
      <c r="DD109" s="5"/>
      <c r="DE109" s="5"/>
      <c r="DF109" s="5"/>
      <c r="DG109" s="5"/>
      <c r="DH109" s="5"/>
      <c r="DI109" s="5"/>
      <c r="DJ109" s="5"/>
      <c r="DK109" s="5"/>
      <c r="DL109" s="5"/>
      <c r="DM109" s="5"/>
      <c r="DN109" s="5"/>
      <c r="DO109" s="5"/>
      <c r="DP109" s="5"/>
      <c r="DQ109" s="5"/>
      <c r="DR109" s="5"/>
      <c r="DS109" s="5" t="s">
        <v>212</v>
      </c>
      <c r="DT109" s="5"/>
      <c r="DU109" s="5"/>
      <c r="DV109" s="5"/>
      <c r="DW109" s="5"/>
      <c r="DX109" s="5"/>
      <c r="DY109" s="5"/>
      <c r="DZ109" s="5"/>
      <c r="EA109" s="5"/>
      <c r="EB109" s="5"/>
      <c r="EC109" s="5"/>
      <c r="ED109" s="5"/>
      <c r="EE109" s="5"/>
      <c r="EF109" s="5"/>
      <c r="EG109" s="5"/>
      <c r="EH109" s="5"/>
      <c r="EI109" s="5"/>
      <c r="EJ109" s="5"/>
      <c r="EK109" s="5"/>
      <c r="EL109" s="5"/>
      <c r="EM109" s="5"/>
      <c r="EN109" s="5"/>
      <c r="EO109" s="5"/>
      <c r="EP109" s="5"/>
      <c r="EQ109" s="5"/>
      <c r="ER109" s="5"/>
      <c r="ES109" s="5" t="s">
        <v>563</v>
      </c>
      <c r="FU109" s="11" t="s">
        <v>204</v>
      </c>
    </row>
    <row r="110" spans="1:177" s="11" customFormat="1" x14ac:dyDescent="0.25">
      <c r="A110" s="11" t="s">
        <v>173</v>
      </c>
      <c r="B110" s="11" t="s">
        <v>193</v>
      </c>
      <c r="C110" s="11" t="s">
        <v>192</v>
      </c>
      <c r="D110" s="11" t="s">
        <v>752</v>
      </c>
      <c r="E110" s="11" t="s">
        <v>577</v>
      </c>
      <c r="F110" s="22" t="s">
        <v>578</v>
      </c>
      <c r="I110" s="11" t="s">
        <v>747</v>
      </c>
      <c r="J110" s="3">
        <v>4013051019538</v>
      </c>
      <c r="K110" s="11" t="s">
        <v>194</v>
      </c>
      <c r="M110" s="11">
        <v>24</v>
      </c>
      <c r="N110" s="11" t="s">
        <v>175</v>
      </c>
      <c r="O110" s="11" t="s">
        <v>182</v>
      </c>
      <c r="P110" s="11">
        <f>13.95/1.21</f>
        <v>11.528925619834711</v>
      </c>
      <c r="Q110" s="11">
        <v>0</v>
      </c>
      <c r="R110" s="11" t="s">
        <v>176</v>
      </c>
      <c r="S110" s="11" t="s">
        <v>195</v>
      </c>
      <c r="W110" s="9" t="s">
        <v>784</v>
      </c>
      <c r="AA110" s="8">
        <v>0.04</v>
      </c>
      <c r="AB110" s="11" t="s">
        <v>176</v>
      </c>
      <c r="AG110" s="11" t="s">
        <v>195</v>
      </c>
      <c r="AH110" s="11" t="s">
        <v>177</v>
      </c>
      <c r="BX110" s="11" t="s">
        <v>196</v>
      </c>
      <c r="CD110" s="7" t="s">
        <v>200</v>
      </c>
      <c r="CE110" s="5" t="s">
        <v>257</v>
      </c>
      <c r="CF110" s="5"/>
      <c r="CG110" s="5"/>
      <c r="CH110" s="5"/>
      <c r="CI110" s="5"/>
      <c r="CJ110" s="5"/>
      <c r="CK110" s="5"/>
      <c r="CL110" s="5"/>
      <c r="CM110" s="5"/>
      <c r="CN110" s="5"/>
      <c r="CO110" s="5" t="s">
        <v>587</v>
      </c>
      <c r="CP110" s="5"/>
      <c r="CQ110" s="5"/>
      <c r="CR110" s="5"/>
      <c r="CS110" s="5"/>
      <c r="CT110" s="5"/>
      <c r="CU110" s="5"/>
      <c r="CV110" s="5"/>
      <c r="CW110" s="5"/>
      <c r="CX110" s="5"/>
      <c r="CY110" s="5"/>
      <c r="CZ110" s="5"/>
      <c r="DA110" s="5"/>
      <c r="DB110" s="5"/>
      <c r="DC110" s="5"/>
      <c r="DD110" s="5"/>
      <c r="DE110" s="5"/>
      <c r="DF110" s="5"/>
      <c r="DG110" s="5"/>
      <c r="DH110" s="5"/>
      <c r="DI110" s="5"/>
      <c r="DJ110" s="5"/>
      <c r="DK110" s="5"/>
      <c r="DL110" s="5"/>
      <c r="DM110" s="5"/>
      <c r="DN110" s="5"/>
      <c r="DO110" s="5"/>
      <c r="DP110" s="5"/>
      <c r="DQ110" s="5"/>
      <c r="DR110" s="5"/>
      <c r="DS110" s="5" t="s">
        <v>301</v>
      </c>
      <c r="DT110" s="5"/>
      <c r="DU110" s="5"/>
      <c r="DV110" s="5"/>
      <c r="DW110" s="5"/>
      <c r="DX110" s="5"/>
      <c r="DY110" s="5"/>
      <c r="DZ110" s="5"/>
      <c r="EA110" s="5"/>
      <c r="EB110" s="5"/>
      <c r="EC110" s="5"/>
      <c r="ED110" s="5"/>
      <c r="EE110" s="5"/>
      <c r="EF110" s="5"/>
      <c r="EG110" s="5"/>
      <c r="EH110" s="5"/>
      <c r="EI110" s="5"/>
      <c r="EJ110" s="5"/>
      <c r="EK110" s="5"/>
      <c r="EL110" s="5"/>
      <c r="EM110" s="5"/>
      <c r="EN110" s="5"/>
      <c r="EO110" s="5"/>
      <c r="EP110" s="5"/>
      <c r="EQ110" s="5"/>
      <c r="ER110" s="5"/>
      <c r="ES110" s="5" t="s">
        <v>251</v>
      </c>
      <c r="FU110" s="11" t="s">
        <v>204</v>
      </c>
    </row>
    <row r="111" spans="1:177" s="11" customFormat="1" x14ac:dyDescent="0.25">
      <c r="A111" s="11" t="s">
        <v>173</v>
      </c>
      <c r="B111" s="11" t="s">
        <v>193</v>
      </c>
      <c r="C111" s="11" t="s">
        <v>192</v>
      </c>
      <c r="D111" s="11" t="s">
        <v>760</v>
      </c>
      <c r="E111" s="11" t="s">
        <v>579</v>
      </c>
      <c r="F111" s="22" t="s">
        <v>580</v>
      </c>
      <c r="I111" s="11" t="s">
        <v>755</v>
      </c>
      <c r="J111" s="3">
        <v>4013051019545</v>
      </c>
      <c r="K111" s="11" t="s">
        <v>194</v>
      </c>
      <c r="M111" s="11">
        <v>24</v>
      </c>
      <c r="N111" s="11" t="s">
        <v>175</v>
      </c>
      <c r="O111" s="11" t="s">
        <v>182</v>
      </c>
      <c r="P111" s="11">
        <f t="shared" ref="P111:P114" si="9">13.95/1.21</f>
        <v>11.528925619834711</v>
      </c>
      <c r="Q111" s="11">
        <v>0</v>
      </c>
      <c r="R111" s="11" t="s">
        <v>176</v>
      </c>
      <c r="S111" s="11" t="s">
        <v>195</v>
      </c>
      <c r="W111" s="9" t="s">
        <v>784</v>
      </c>
      <c r="AA111" s="8">
        <v>0.04</v>
      </c>
      <c r="AB111" s="11" t="s">
        <v>176</v>
      </c>
      <c r="AG111" s="11" t="s">
        <v>195</v>
      </c>
      <c r="AH111" s="11" t="s">
        <v>177</v>
      </c>
      <c r="BX111" s="11" t="s">
        <v>197</v>
      </c>
      <c r="CD111" s="7" t="s">
        <v>200</v>
      </c>
      <c r="CE111" s="5" t="s">
        <v>257</v>
      </c>
      <c r="CF111" s="5"/>
      <c r="CG111" s="5"/>
      <c r="CH111" s="5"/>
      <c r="CI111" s="5"/>
      <c r="CJ111" s="5"/>
      <c r="CK111" s="5"/>
      <c r="CL111" s="5"/>
      <c r="CM111" s="5"/>
      <c r="CN111" s="5"/>
      <c r="CO111" s="5" t="s">
        <v>587</v>
      </c>
      <c r="CP111" s="5"/>
      <c r="CQ111" s="5"/>
      <c r="CR111" s="5"/>
      <c r="CS111" s="5"/>
      <c r="CT111" s="5"/>
      <c r="CU111" s="5"/>
      <c r="CV111" s="5"/>
      <c r="CW111" s="5"/>
      <c r="CX111" s="5"/>
      <c r="CY111" s="5"/>
      <c r="CZ111" s="5"/>
      <c r="DA111" s="5"/>
      <c r="DB111" s="5"/>
      <c r="DC111" s="5"/>
      <c r="DD111" s="5"/>
      <c r="DE111" s="5"/>
      <c r="DF111" s="5"/>
      <c r="DG111" s="5"/>
      <c r="DH111" s="5"/>
      <c r="DI111" s="5"/>
      <c r="DJ111" s="5"/>
      <c r="DK111" s="5"/>
      <c r="DL111" s="5"/>
      <c r="DM111" s="5"/>
      <c r="DN111" s="5"/>
      <c r="DO111" s="5"/>
      <c r="DP111" s="5"/>
      <c r="DQ111" s="5"/>
      <c r="DR111" s="5"/>
      <c r="DS111" s="5" t="s">
        <v>301</v>
      </c>
      <c r="DT111" s="5"/>
      <c r="DU111" s="5"/>
      <c r="DV111" s="5"/>
      <c r="DW111" s="5"/>
      <c r="DX111" s="5"/>
      <c r="DY111" s="5"/>
      <c r="DZ111" s="5"/>
      <c r="EA111" s="5"/>
      <c r="EB111" s="5"/>
      <c r="EC111" s="5"/>
      <c r="ED111" s="5"/>
      <c r="EE111" s="5"/>
      <c r="EF111" s="5"/>
      <c r="EG111" s="5"/>
      <c r="EH111" s="5"/>
      <c r="EI111" s="5"/>
      <c r="EJ111" s="5"/>
      <c r="EK111" s="5"/>
      <c r="EL111" s="5"/>
      <c r="EM111" s="5"/>
      <c r="EN111" s="5"/>
      <c r="EO111" s="5"/>
      <c r="EP111" s="5"/>
      <c r="EQ111" s="5"/>
      <c r="ER111" s="5"/>
      <c r="ES111" s="5" t="s">
        <v>251</v>
      </c>
      <c r="FU111" s="11" t="s">
        <v>204</v>
      </c>
    </row>
    <row r="112" spans="1:177" s="11" customFormat="1" x14ac:dyDescent="0.25">
      <c r="A112" s="11" t="s">
        <v>173</v>
      </c>
      <c r="B112" s="11" t="s">
        <v>193</v>
      </c>
      <c r="C112" s="11" t="s">
        <v>192</v>
      </c>
      <c r="D112" s="11" t="s">
        <v>773</v>
      </c>
      <c r="E112" s="11" t="s">
        <v>581</v>
      </c>
      <c r="F112" s="22" t="s">
        <v>582</v>
      </c>
      <c r="I112" s="11" t="s">
        <v>763</v>
      </c>
      <c r="J112" s="3">
        <v>4013051026321</v>
      </c>
      <c r="K112" s="11" t="s">
        <v>194</v>
      </c>
      <c r="M112" s="11">
        <v>24</v>
      </c>
      <c r="N112" s="11" t="s">
        <v>175</v>
      </c>
      <c r="O112" s="11" t="s">
        <v>182</v>
      </c>
      <c r="P112" s="11">
        <f t="shared" si="9"/>
        <v>11.528925619834711</v>
      </c>
      <c r="Q112" s="11">
        <v>0</v>
      </c>
      <c r="R112" s="11" t="s">
        <v>176</v>
      </c>
      <c r="S112" s="11" t="s">
        <v>195</v>
      </c>
      <c r="W112" s="9" t="s">
        <v>784</v>
      </c>
      <c r="AA112" s="8">
        <v>0.04</v>
      </c>
      <c r="AB112" s="11" t="s">
        <v>176</v>
      </c>
      <c r="AG112" s="11" t="s">
        <v>195</v>
      </c>
      <c r="AH112" s="11" t="s">
        <v>177</v>
      </c>
      <c r="BX112" s="11" t="s">
        <v>198</v>
      </c>
      <c r="CD112" s="7" t="s">
        <v>200</v>
      </c>
      <c r="CE112" s="5" t="s">
        <v>257</v>
      </c>
      <c r="CF112" s="5"/>
      <c r="CG112" s="5"/>
      <c r="CH112" s="5"/>
      <c r="CI112" s="5"/>
      <c r="CJ112" s="5"/>
      <c r="CK112" s="5"/>
      <c r="CL112" s="5"/>
      <c r="CM112" s="5"/>
      <c r="CN112" s="5"/>
      <c r="CO112" s="5" t="s">
        <v>587</v>
      </c>
      <c r="CP112" s="5"/>
      <c r="CQ112" s="5"/>
      <c r="CR112" s="5"/>
      <c r="CS112" s="5"/>
      <c r="CT112" s="5"/>
      <c r="CU112" s="5"/>
      <c r="CV112" s="5"/>
      <c r="CW112" s="5"/>
      <c r="CX112" s="5"/>
      <c r="CY112" s="5"/>
      <c r="CZ112" s="5"/>
      <c r="DA112" s="5"/>
      <c r="DB112" s="5"/>
      <c r="DC112" s="5"/>
      <c r="DD112" s="5"/>
      <c r="DE112" s="5"/>
      <c r="DF112" s="5"/>
      <c r="DG112" s="5"/>
      <c r="DH112" s="5"/>
      <c r="DI112" s="5"/>
      <c r="DJ112" s="5"/>
      <c r="DK112" s="5"/>
      <c r="DL112" s="5"/>
      <c r="DM112" s="5"/>
      <c r="DN112" s="5"/>
      <c r="DO112" s="5"/>
      <c r="DP112" s="5"/>
      <c r="DQ112" s="5"/>
      <c r="DR112" s="5"/>
      <c r="DS112" s="5" t="s">
        <v>301</v>
      </c>
      <c r="DT112" s="5"/>
      <c r="DU112" s="5"/>
      <c r="DV112" s="5"/>
      <c r="DW112" s="5"/>
      <c r="DX112" s="5"/>
      <c r="DY112" s="5"/>
      <c r="DZ112" s="5"/>
      <c r="EA112" s="5"/>
      <c r="EB112" s="5"/>
      <c r="EC112" s="5"/>
      <c r="ED112" s="5"/>
      <c r="EE112" s="5"/>
      <c r="EF112" s="5"/>
      <c r="EG112" s="5"/>
      <c r="EH112" s="5"/>
      <c r="EI112" s="5"/>
      <c r="EJ112" s="5"/>
      <c r="EK112" s="5"/>
      <c r="EL112" s="5"/>
      <c r="EM112" s="5"/>
      <c r="EN112" s="5"/>
      <c r="EO112" s="5"/>
      <c r="EP112" s="5"/>
      <c r="EQ112" s="5"/>
      <c r="ER112" s="5"/>
      <c r="ES112" s="5" t="s">
        <v>251</v>
      </c>
      <c r="FU112" s="11" t="s">
        <v>204</v>
      </c>
    </row>
    <row r="113" spans="1:177" s="11" customFormat="1" x14ac:dyDescent="0.25">
      <c r="A113" s="11" t="s">
        <v>173</v>
      </c>
      <c r="B113" s="11" t="s">
        <v>193</v>
      </c>
      <c r="C113" s="11" t="s">
        <v>192</v>
      </c>
      <c r="D113" s="11" t="s">
        <v>774</v>
      </c>
      <c r="E113" s="11" t="s">
        <v>583</v>
      </c>
      <c r="F113" s="22" t="s">
        <v>584</v>
      </c>
      <c r="I113" s="11" t="s">
        <v>768</v>
      </c>
      <c r="J113" s="3">
        <v>4013051019552</v>
      </c>
      <c r="K113" s="11" t="s">
        <v>194</v>
      </c>
      <c r="M113" s="11">
        <v>24</v>
      </c>
      <c r="N113" s="11" t="s">
        <v>175</v>
      </c>
      <c r="O113" s="11" t="s">
        <v>182</v>
      </c>
      <c r="P113" s="11">
        <f t="shared" si="9"/>
        <v>11.528925619834711</v>
      </c>
      <c r="Q113" s="11">
        <v>0</v>
      </c>
      <c r="R113" s="11" t="s">
        <v>176</v>
      </c>
      <c r="S113" s="11" t="s">
        <v>195</v>
      </c>
      <c r="W113" s="9" t="s">
        <v>784</v>
      </c>
      <c r="AA113" s="8">
        <v>0.04</v>
      </c>
      <c r="AB113" s="11" t="s">
        <v>176</v>
      </c>
      <c r="AG113" s="11" t="s">
        <v>195</v>
      </c>
      <c r="AH113" s="11" t="s">
        <v>177</v>
      </c>
      <c r="BX113" s="11" t="s">
        <v>198</v>
      </c>
      <c r="CD113" s="7" t="s">
        <v>200</v>
      </c>
      <c r="CE113" s="5" t="s">
        <v>257</v>
      </c>
      <c r="CF113" s="5"/>
      <c r="CG113" s="5"/>
      <c r="CH113" s="5"/>
      <c r="CI113" s="5"/>
      <c r="CJ113" s="5"/>
      <c r="CK113" s="5"/>
      <c r="CL113" s="5"/>
      <c r="CM113" s="5"/>
      <c r="CN113" s="5"/>
      <c r="CO113" s="5" t="s">
        <v>587</v>
      </c>
      <c r="CP113" s="5"/>
      <c r="CQ113" s="5"/>
      <c r="CR113" s="5"/>
      <c r="CS113" s="5"/>
      <c r="CT113" s="5"/>
      <c r="CU113" s="5"/>
      <c r="CV113" s="5"/>
      <c r="CW113" s="5"/>
      <c r="CX113" s="5"/>
      <c r="CY113" s="5"/>
      <c r="CZ113" s="5"/>
      <c r="DA113" s="5"/>
      <c r="DB113" s="5"/>
      <c r="DC113" s="5"/>
      <c r="DD113" s="5"/>
      <c r="DE113" s="5"/>
      <c r="DF113" s="5"/>
      <c r="DG113" s="5"/>
      <c r="DH113" s="5"/>
      <c r="DI113" s="5"/>
      <c r="DJ113" s="5"/>
      <c r="DK113" s="5"/>
      <c r="DL113" s="5"/>
      <c r="DM113" s="5"/>
      <c r="DN113" s="5"/>
      <c r="DO113" s="5"/>
      <c r="DP113" s="5"/>
      <c r="DQ113" s="5"/>
      <c r="DR113" s="5"/>
      <c r="DS113" s="5" t="s">
        <v>301</v>
      </c>
      <c r="DT113" s="5"/>
      <c r="DU113" s="5"/>
      <c r="DV113" s="5"/>
      <c r="DW113" s="5"/>
      <c r="DX113" s="5"/>
      <c r="DY113" s="5"/>
      <c r="DZ113" s="5"/>
      <c r="EA113" s="5"/>
      <c r="EB113" s="5"/>
      <c r="EC113" s="5"/>
      <c r="ED113" s="5"/>
      <c r="EE113" s="5"/>
      <c r="EF113" s="5"/>
      <c r="EG113" s="5"/>
      <c r="EH113" s="5"/>
      <c r="EI113" s="5"/>
      <c r="EJ113" s="5"/>
      <c r="EK113" s="5"/>
      <c r="EL113" s="5"/>
      <c r="EM113" s="5"/>
      <c r="EN113" s="5"/>
      <c r="EO113" s="5"/>
      <c r="EP113" s="5"/>
      <c r="EQ113" s="5"/>
      <c r="ER113" s="5"/>
      <c r="ES113" s="5" t="s">
        <v>251</v>
      </c>
      <c r="FU113" s="11" t="s">
        <v>204</v>
      </c>
    </row>
    <row r="114" spans="1:177" s="11" customFormat="1" x14ac:dyDescent="0.25">
      <c r="A114" s="11" t="s">
        <v>173</v>
      </c>
      <c r="B114" s="11" t="s">
        <v>193</v>
      </c>
      <c r="C114" s="11" t="s">
        <v>192</v>
      </c>
      <c r="D114" s="11" t="s">
        <v>781</v>
      </c>
      <c r="E114" s="11" t="s">
        <v>585</v>
      </c>
      <c r="F114" s="22" t="s">
        <v>586</v>
      </c>
      <c r="I114" s="11" t="s">
        <v>777</v>
      </c>
      <c r="J114" s="3">
        <v>4013051033305</v>
      </c>
      <c r="K114" s="11" t="s">
        <v>194</v>
      </c>
      <c r="M114" s="11">
        <v>24</v>
      </c>
      <c r="N114" s="11" t="s">
        <v>175</v>
      </c>
      <c r="O114" s="11" t="s">
        <v>182</v>
      </c>
      <c r="P114" s="11">
        <f t="shared" si="9"/>
        <v>11.528925619834711</v>
      </c>
      <c r="Q114" s="11">
        <v>0</v>
      </c>
      <c r="R114" s="11" t="s">
        <v>176</v>
      </c>
      <c r="S114" s="11" t="s">
        <v>195</v>
      </c>
      <c r="W114" s="9" t="s">
        <v>784</v>
      </c>
      <c r="AA114" s="8">
        <v>0.04</v>
      </c>
      <c r="AB114" s="11" t="s">
        <v>176</v>
      </c>
      <c r="AG114" s="11" t="s">
        <v>195</v>
      </c>
      <c r="AH114" s="11" t="s">
        <v>177</v>
      </c>
      <c r="BX114" s="11" t="s">
        <v>199</v>
      </c>
      <c r="CD114" s="7" t="s">
        <v>200</v>
      </c>
      <c r="CE114" s="5" t="s">
        <v>257</v>
      </c>
      <c r="CF114" s="5"/>
      <c r="CG114" s="5"/>
      <c r="CH114" s="5"/>
      <c r="CI114" s="5"/>
      <c r="CJ114" s="5"/>
      <c r="CK114" s="5"/>
      <c r="CL114" s="5"/>
      <c r="CM114" s="5"/>
      <c r="CN114" s="5"/>
      <c r="CO114" s="5" t="s">
        <v>587</v>
      </c>
      <c r="CP114" s="5"/>
      <c r="CQ114" s="5"/>
      <c r="CR114" s="5"/>
      <c r="CS114" s="5"/>
      <c r="CT114" s="5"/>
      <c r="CU114" s="5"/>
      <c r="CV114" s="5"/>
      <c r="CW114" s="5"/>
      <c r="CX114" s="5"/>
      <c r="CY114" s="5"/>
      <c r="CZ114" s="5"/>
      <c r="DA114" s="5"/>
      <c r="DB114" s="5"/>
      <c r="DC114" s="5"/>
      <c r="DD114" s="5"/>
      <c r="DE114" s="5"/>
      <c r="DF114" s="5"/>
      <c r="DG114" s="5"/>
      <c r="DH114" s="5"/>
      <c r="DI114" s="5"/>
      <c r="DJ114" s="5"/>
      <c r="DK114" s="5"/>
      <c r="DL114" s="5"/>
      <c r="DM114" s="5"/>
      <c r="DN114" s="5"/>
      <c r="DO114" s="5"/>
      <c r="DP114" s="5"/>
      <c r="DQ114" s="5"/>
      <c r="DR114" s="5"/>
      <c r="DS114" s="5" t="s">
        <v>301</v>
      </c>
      <c r="DT114" s="5"/>
      <c r="DU114" s="5"/>
      <c r="DV114" s="5"/>
      <c r="DW114" s="5"/>
      <c r="DX114" s="5"/>
      <c r="DY114" s="5"/>
      <c r="DZ114" s="5"/>
      <c r="EA114" s="5"/>
      <c r="EB114" s="5"/>
      <c r="EC114" s="5"/>
      <c r="ED114" s="5"/>
      <c r="EE114" s="5"/>
      <c r="EF114" s="5"/>
      <c r="EG114" s="5"/>
      <c r="EH114" s="5"/>
      <c r="EI114" s="5"/>
      <c r="EJ114" s="5"/>
      <c r="EK114" s="5"/>
      <c r="EL114" s="5"/>
      <c r="EM114" s="5"/>
      <c r="EN114" s="5"/>
      <c r="EO114" s="5"/>
      <c r="EP114" s="5"/>
      <c r="EQ114" s="5"/>
      <c r="ER114" s="5"/>
      <c r="ES114" s="5" t="s">
        <v>251</v>
      </c>
      <c r="FU114" s="11" t="s">
        <v>204</v>
      </c>
    </row>
    <row r="115" spans="1:177" s="11" customFormat="1" x14ac:dyDescent="0.25">
      <c r="A115" s="11" t="s">
        <v>173</v>
      </c>
      <c r="B115" s="11" t="s">
        <v>193</v>
      </c>
      <c r="C115" s="11" t="s">
        <v>192</v>
      </c>
      <c r="D115" s="11" t="s">
        <v>752</v>
      </c>
      <c r="E115" s="11" t="s">
        <v>588</v>
      </c>
      <c r="F115" s="22" t="s">
        <v>589</v>
      </c>
      <c r="I115" s="11" t="s">
        <v>748</v>
      </c>
      <c r="J115" s="3">
        <v>4013051019590</v>
      </c>
      <c r="K115" s="11" t="s">
        <v>194</v>
      </c>
      <c r="M115" s="11">
        <v>24</v>
      </c>
      <c r="N115" s="11" t="s">
        <v>175</v>
      </c>
      <c r="O115" s="11" t="s">
        <v>182</v>
      </c>
      <c r="P115" s="11">
        <f t="shared" ref="P115:P118" si="10">18.95/1.21</f>
        <v>15.661157024793388</v>
      </c>
      <c r="Q115" s="11">
        <v>0</v>
      </c>
      <c r="R115" s="11" t="s">
        <v>176</v>
      </c>
      <c r="S115" s="11" t="s">
        <v>195</v>
      </c>
      <c r="W115" s="9" t="s">
        <v>784</v>
      </c>
      <c r="AA115" s="8">
        <v>7.0000000000000007E-2</v>
      </c>
      <c r="AB115" s="11" t="s">
        <v>176</v>
      </c>
      <c r="AG115" s="11" t="s">
        <v>195</v>
      </c>
      <c r="AH115" s="11" t="s">
        <v>177</v>
      </c>
      <c r="BX115" s="11" t="s">
        <v>196</v>
      </c>
      <c r="CD115" s="7" t="s">
        <v>200</v>
      </c>
      <c r="CE115" s="5" t="s">
        <v>596</v>
      </c>
      <c r="CF115" s="5"/>
      <c r="CG115" s="5"/>
      <c r="CH115" s="5"/>
      <c r="CI115" s="5"/>
      <c r="CJ115" s="5"/>
      <c r="CK115" s="5"/>
      <c r="CL115" s="5"/>
      <c r="CM115" s="5"/>
      <c r="CN115" s="5"/>
      <c r="CO115" s="5" t="s">
        <v>483</v>
      </c>
      <c r="CP115" s="5"/>
      <c r="CQ115" s="5"/>
      <c r="CR115" s="5"/>
      <c r="CS115" s="5"/>
      <c r="CT115" s="5"/>
      <c r="CU115" s="5"/>
      <c r="CV115" s="5"/>
      <c r="CW115" s="5"/>
      <c r="CX115" s="5"/>
      <c r="CY115" s="5"/>
      <c r="CZ115" s="5"/>
      <c r="DA115" s="5"/>
      <c r="DB115" s="5"/>
      <c r="DC115" s="5"/>
      <c r="DD115" s="5"/>
      <c r="DE115" s="5"/>
      <c r="DF115" s="5"/>
      <c r="DG115" s="5"/>
      <c r="DH115" s="5"/>
      <c r="DI115" s="5"/>
      <c r="DJ115" s="5"/>
      <c r="DK115" s="5"/>
      <c r="DL115" s="5"/>
      <c r="DM115" s="5"/>
      <c r="DN115" s="5"/>
      <c r="DO115" s="5"/>
      <c r="DP115" s="5"/>
      <c r="DQ115" s="5"/>
      <c r="DR115" s="5"/>
      <c r="DS115" s="5" t="s">
        <v>484</v>
      </c>
      <c r="DT115" s="5"/>
      <c r="DU115" s="5"/>
      <c r="DV115" s="5"/>
      <c r="DW115" s="5"/>
      <c r="DX115" s="5"/>
      <c r="DY115" s="5"/>
      <c r="DZ115" s="5"/>
      <c r="EA115" s="5"/>
      <c r="EB115" s="5"/>
      <c r="EC115" s="5"/>
      <c r="ED115" s="5"/>
      <c r="EE115" s="5"/>
      <c r="EF115" s="5"/>
      <c r="EG115" s="5"/>
      <c r="EH115" s="5"/>
      <c r="EI115" s="5"/>
      <c r="EJ115" s="5"/>
      <c r="EK115" s="5"/>
      <c r="EL115" s="5"/>
      <c r="EM115" s="5"/>
      <c r="EN115" s="5"/>
      <c r="EO115" s="5"/>
      <c r="EP115" s="5"/>
      <c r="EQ115" s="5"/>
      <c r="ER115" s="5"/>
      <c r="ES115" s="5" t="s">
        <v>482</v>
      </c>
      <c r="FU115" s="11" t="s">
        <v>204</v>
      </c>
    </row>
    <row r="116" spans="1:177" s="11" customFormat="1" x14ac:dyDescent="0.25">
      <c r="A116" s="11" t="s">
        <v>173</v>
      </c>
      <c r="B116" s="11" t="s">
        <v>193</v>
      </c>
      <c r="C116" s="11" t="s">
        <v>192</v>
      </c>
      <c r="D116" s="11" t="s">
        <v>760</v>
      </c>
      <c r="E116" s="11" t="s">
        <v>590</v>
      </c>
      <c r="F116" s="22" t="s">
        <v>591</v>
      </c>
      <c r="I116" s="11" t="s">
        <v>756</v>
      </c>
      <c r="J116" s="3">
        <v>4013051019606</v>
      </c>
      <c r="K116" s="11" t="s">
        <v>194</v>
      </c>
      <c r="M116" s="11">
        <v>24</v>
      </c>
      <c r="N116" s="11" t="s">
        <v>175</v>
      </c>
      <c r="O116" s="11" t="s">
        <v>182</v>
      </c>
      <c r="P116" s="11">
        <f t="shared" si="10"/>
        <v>15.661157024793388</v>
      </c>
      <c r="Q116" s="11">
        <v>0</v>
      </c>
      <c r="R116" s="11" t="s">
        <v>176</v>
      </c>
      <c r="S116" s="11" t="s">
        <v>195</v>
      </c>
      <c r="W116" s="9" t="s">
        <v>784</v>
      </c>
      <c r="AA116" s="8">
        <v>7.0000000000000007E-2</v>
      </c>
      <c r="AB116" s="11" t="s">
        <v>176</v>
      </c>
      <c r="AG116" s="11" t="s">
        <v>195</v>
      </c>
      <c r="AH116" s="11" t="s">
        <v>177</v>
      </c>
      <c r="BX116" s="11" t="s">
        <v>197</v>
      </c>
      <c r="CD116" s="7" t="s">
        <v>200</v>
      </c>
      <c r="CE116" s="5" t="s">
        <v>596</v>
      </c>
      <c r="CF116" s="5"/>
      <c r="CG116" s="5"/>
      <c r="CH116" s="5"/>
      <c r="CI116" s="5"/>
      <c r="CJ116" s="5"/>
      <c r="CK116" s="5"/>
      <c r="CL116" s="5"/>
      <c r="CM116" s="5"/>
      <c r="CN116" s="5"/>
      <c r="CO116" s="5" t="s">
        <v>483</v>
      </c>
      <c r="CP116" s="5"/>
      <c r="CQ116" s="5"/>
      <c r="CR116" s="5"/>
      <c r="CS116" s="5"/>
      <c r="CT116" s="5"/>
      <c r="CU116" s="5"/>
      <c r="CV116" s="5"/>
      <c r="CW116" s="5"/>
      <c r="CX116" s="5"/>
      <c r="CY116" s="5"/>
      <c r="CZ116" s="5"/>
      <c r="DA116" s="5"/>
      <c r="DB116" s="5"/>
      <c r="DC116" s="5"/>
      <c r="DD116" s="5"/>
      <c r="DE116" s="5"/>
      <c r="DF116" s="5"/>
      <c r="DG116" s="5"/>
      <c r="DH116" s="5"/>
      <c r="DI116" s="5"/>
      <c r="DJ116" s="5"/>
      <c r="DK116" s="5"/>
      <c r="DL116" s="5"/>
      <c r="DM116" s="5"/>
      <c r="DN116" s="5"/>
      <c r="DO116" s="5"/>
      <c r="DP116" s="5"/>
      <c r="DQ116" s="5"/>
      <c r="DR116" s="5"/>
      <c r="DS116" s="5" t="s">
        <v>484</v>
      </c>
      <c r="DT116" s="5"/>
      <c r="DU116" s="5"/>
      <c r="DV116" s="5"/>
      <c r="DW116" s="5"/>
      <c r="DX116" s="5"/>
      <c r="DY116" s="5"/>
      <c r="DZ116" s="5"/>
      <c r="EA116" s="5"/>
      <c r="EB116" s="5"/>
      <c r="EC116" s="5"/>
      <c r="ED116" s="5"/>
      <c r="EE116" s="5"/>
      <c r="EF116" s="5"/>
      <c r="EG116" s="5"/>
      <c r="EH116" s="5"/>
      <c r="EI116" s="5"/>
      <c r="EJ116" s="5"/>
      <c r="EK116" s="5"/>
      <c r="EL116" s="5"/>
      <c r="EM116" s="5"/>
      <c r="EN116" s="5"/>
      <c r="EO116" s="5"/>
      <c r="EP116" s="5"/>
      <c r="EQ116" s="5"/>
      <c r="ER116" s="5"/>
      <c r="ES116" s="5" t="s">
        <v>482</v>
      </c>
      <c r="FU116" s="11" t="s">
        <v>204</v>
      </c>
    </row>
    <row r="117" spans="1:177" s="11" customFormat="1" x14ac:dyDescent="0.25">
      <c r="A117" s="11" t="s">
        <v>173</v>
      </c>
      <c r="B117" s="11" t="s">
        <v>193</v>
      </c>
      <c r="C117" s="11" t="s">
        <v>192</v>
      </c>
      <c r="D117" s="11" t="s">
        <v>774</v>
      </c>
      <c r="E117" s="11" t="s">
        <v>592</v>
      </c>
      <c r="F117" s="22" t="s">
        <v>593</v>
      </c>
      <c r="I117" s="11" t="s">
        <v>769</v>
      </c>
      <c r="J117" s="3">
        <v>4013051019613</v>
      </c>
      <c r="K117" s="11" t="s">
        <v>194</v>
      </c>
      <c r="M117" s="11">
        <v>24</v>
      </c>
      <c r="N117" s="11" t="s">
        <v>175</v>
      </c>
      <c r="O117" s="11" t="s">
        <v>182</v>
      </c>
      <c r="P117" s="11">
        <f t="shared" si="10"/>
        <v>15.661157024793388</v>
      </c>
      <c r="Q117" s="11">
        <v>0</v>
      </c>
      <c r="R117" s="11" t="s">
        <v>176</v>
      </c>
      <c r="S117" s="11" t="s">
        <v>195</v>
      </c>
      <c r="W117" s="9" t="s">
        <v>784</v>
      </c>
      <c r="AA117" s="8">
        <v>7.0000000000000007E-2</v>
      </c>
      <c r="AB117" s="11" t="s">
        <v>176</v>
      </c>
      <c r="AG117" s="11" t="s">
        <v>195</v>
      </c>
      <c r="AH117" s="11" t="s">
        <v>177</v>
      </c>
      <c r="BX117" s="11" t="s">
        <v>198</v>
      </c>
      <c r="CD117" s="7" t="s">
        <v>200</v>
      </c>
      <c r="CE117" s="5" t="s">
        <v>596</v>
      </c>
      <c r="CF117" s="5"/>
      <c r="CG117" s="5"/>
      <c r="CH117" s="5"/>
      <c r="CI117" s="5"/>
      <c r="CJ117" s="5"/>
      <c r="CK117" s="5"/>
      <c r="CL117" s="5"/>
      <c r="CM117" s="5"/>
      <c r="CN117" s="5"/>
      <c r="CO117" s="5" t="s">
        <v>483</v>
      </c>
      <c r="CP117" s="5"/>
      <c r="CQ117" s="5"/>
      <c r="CR117" s="5"/>
      <c r="CS117" s="5"/>
      <c r="CT117" s="5"/>
      <c r="CU117" s="5"/>
      <c r="CV117" s="5"/>
      <c r="CW117" s="5"/>
      <c r="CX117" s="5"/>
      <c r="CY117" s="5"/>
      <c r="CZ117" s="5"/>
      <c r="DA117" s="5"/>
      <c r="DB117" s="5"/>
      <c r="DC117" s="5"/>
      <c r="DD117" s="5"/>
      <c r="DE117" s="5"/>
      <c r="DF117" s="5"/>
      <c r="DG117" s="5"/>
      <c r="DH117" s="5"/>
      <c r="DI117" s="5"/>
      <c r="DJ117" s="5"/>
      <c r="DK117" s="5"/>
      <c r="DL117" s="5"/>
      <c r="DM117" s="5"/>
      <c r="DN117" s="5"/>
      <c r="DO117" s="5"/>
      <c r="DP117" s="5"/>
      <c r="DQ117" s="5"/>
      <c r="DR117" s="5"/>
      <c r="DS117" s="5" t="s">
        <v>484</v>
      </c>
      <c r="DT117" s="5"/>
      <c r="DU117" s="5"/>
      <c r="DV117" s="5"/>
      <c r="DW117" s="5"/>
      <c r="DX117" s="5"/>
      <c r="DY117" s="5"/>
      <c r="DZ117" s="5"/>
      <c r="EA117" s="5"/>
      <c r="EB117" s="5"/>
      <c r="EC117" s="5"/>
      <c r="ED117" s="5"/>
      <c r="EE117" s="5"/>
      <c r="EF117" s="5"/>
      <c r="EG117" s="5"/>
      <c r="EH117" s="5"/>
      <c r="EI117" s="5"/>
      <c r="EJ117" s="5"/>
      <c r="EK117" s="5"/>
      <c r="EL117" s="5"/>
      <c r="EM117" s="5"/>
      <c r="EN117" s="5"/>
      <c r="EO117" s="5"/>
      <c r="EP117" s="5"/>
      <c r="EQ117" s="5"/>
      <c r="ER117" s="5"/>
      <c r="ES117" s="5" t="s">
        <v>482</v>
      </c>
      <c r="FU117" s="11" t="s">
        <v>204</v>
      </c>
    </row>
    <row r="118" spans="1:177" s="11" customFormat="1" x14ac:dyDescent="0.25">
      <c r="A118" s="11" t="s">
        <v>173</v>
      </c>
      <c r="B118" s="11" t="s">
        <v>193</v>
      </c>
      <c r="C118" s="11" t="s">
        <v>192</v>
      </c>
      <c r="D118" s="11" t="s">
        <v>781</v>
      </c>
      <c r="E118" s="11" t="s">
        <v>594</v>
      </c>
      <c r="F118" s="22" t="s">
        <v>595</v>
      </c>
      <c r="I118" s="11" t="s">
        <v>778</v>
      </c>
      <c r="J118" s="3">
        <v>4013051033329</v>
      </c>
      <c r="K118" s="11" t="s">
        <v>194</v>
      </c>
      <c r="M118" s="11">
        <v>24</v>
      </c>
      <c r="N118" s="11" t="s">
        <v>175</v>
      </c>
      <c r="O118" s="11" t="s">
        <v>182</v>
      </c>
      <c r="P118" s="11">
        <f t="shared" si="10"/>
        <v>15.661157024793388</v>
      </c>
      <c r="Q118" s="11">
        <v>0</v>
      </c>
      <c r="R118" s="11" t="s">
        <v>176</v>
      </c>
      <c r="S118" s="11" t="s">
        <v>195</v>
      </c>
      <c r="W118" s="9" t="s">
        <v>784</v>
      </c>
      <c r="AA118" s="8">
        <v>7.0000000000000007E-2</v>
      </c>
      <c r="AB118" s="11" t="s">
        <v>176</v>
      </c>
      <c r="AG118" s="11" t="s">
        <v>195</v>
      </c>
      <c r="AH118" s="11" t="s">
        <v>177</v>
      </c>
      <c r="BX118" s="11" t="s">
        <v>199</v>
      </c>
      <c r="CD118" s="7" t="s">
        <v>200</v>
      </c>
      <c r="CE118" s="5" t="s">
        <v>596</v>
      </c>
      <c r="CF118" s="5"/>
      <c r="CG118" s="5"/>
      <c r="CH118" s="5"/>
      <c r="CI118" s="5"/>
      <c r="CJ118" s="5"/>
      <c r="CK118" s="5"/>
      <c r="CL118" s="5"/>
      <c r="CM118" s="5"/>
      <c r="CN118" s="5"/>
      <c r="CO118" s="5" t="s">
        <v>483</v>
      </c>
      <c r="CP118" s="5"/>
      <c r="CQ118" s="5"/>
      <c r="CR118" s="5"/>
      <c r="CS118" s="5"/>
      <c r="CT118" s="5"/>
      <c r="CU118" s="5"/>
      <c r="CV118" s="5"/>
      <c r="CW118" s="5"/>
      <c r="CX118" s="5"/>
      <c r="CY118" s="5"/>
      <c r="CZ118" s="5"/>
      <c r="DA118" s="5"/>
      <c r="DB118" s="5"/>
      <c r="DC118" s="5"/>
      <c r="DD118" s="5"/>
      <c r="DE118" s="5"/>
      <c r="DF118" s="5"/>
      <c r="DG118" s="5"/>
      <c r="DH118" s="5"/>
      <c r="DI118" s="5"/>
      <c r="DJ118" s="5"/>
      <c r="DK118" s="5"/>
      <c r="DL118" s="5"/>
      <c r="DM118" s="5"/>
      <c r="DN118" s="5"/>
      <c r="DO118" s="5"/>
      <c r="DP118" s="5"/>
      <c r="DQ118" s="5"/>
      <c r="DR118" s="5"/>
      <c r="DS118" s="5" t="s">
        <v>484</v>
      </c>
      <c r="DT118" s="5"/>
      <c r="DU118" s="5"/>
      <c r="DV118" s="5"/>
      <c r="DW118" s="5"/>
      <c r="DX118" s="5"/>
      <c r="DY118" s="5"/>
      <c r="DZ118" s="5"/>
      <c r="EA118" s="5"/>
      <c r="EB118" s="5"/>
      <c r="EC118" s="5"/>
      <c r="ED118" s="5"/>
      <c r="EE118" s="5"/>
      <c r="EF118" s="5"/>
      <c r="EG118" s="5"/>
      <c r="EH118" s="5"/>
      <c r="EI118" s="5"/>
      <c r="EJ118" s="5"/>
      <c r="EK118" s="5"/>
      <c r="EL118" s="5"/>
      <c r="EM118" s="5"/>
      <c r="EN118" s="5"/>
      <c r="EO118" s="5"/>
      <c r="EP118" s="5"/>
      <c r="EQ118" s="5"/>
      <c r="ER118" s="5"/>
      <c r="ES118" s="5" t="s">
        <v>482</v>
      </c>
      <c r="FU118" s="11" t="s">
        <v>204</v>
      </c>
    </row>
    <row r="119" spans="1:177" s="11" customFormat="1" x14ac:dyDescent="0.25">
      <c r="A119" s="11" t="s">
        <v>173</v>
      </c>
      <c r="B119" s="11" t="s">
        <v>193</v>
      </c>
      <c r="C119" s="11" t="s">
        <v>192</v>
      </c>
      <c r="D119" s="11" t="s">
        <v>752</v>
      </c>
      <c r="E119" s="11" t="s">
        <v>598</v>
      </c>
      <c r="F119" s="22" t="s">
        <v>599</v>
      </c>
      <c r="I119" s="11" t="s">
        <v>749</v>
      </c>
      <c r="J119" s="3">
        <v>4013051019682</v>
      </c>
      <c r="K119" s="11" t="s">
        <v>194</v>
      </c>
      <c r="M119" s="11">
        <v>24</v>
      </c>
      <c r="N119" s="11" t="s">
        <v>175</v>
      </c>
      <c r="O119" s="11" t="s">
        <v>182</v>
      </c>
      <c r="P119" s="11">
        <f t="shared" ref="P119:P121" si="11">35.95/1.21</f>
        <v>29.710743801652896</v>
      </c>
      <c r="Q119" s="11">
        <v>0</v>
      </c>
      <c r="R119" s="11" t="s">
        <v>176</v>
      </c>
      <c r="S119" s="11" t="s">
        <v>195</v>
      </c>
      <c r="W119" s="9" t="s">
        <v>784</v>
      </c>
      <c r="AA119" s="8">
        <v>0.19</v>
      </c>
      <c r="AB119" s="11" t="s">
        <v>176</v>
      </c>
      <c r="AG119" s="11" t="s">
        <v>195</v>
      </c>
      <c r="AH119" s="11" t="s">
        <v>177</v>
      </c>
      <c r="BX119" s="11" t="s">
        <v>196</v>
      </c>
      <c r="CD119" s="7" t="s">
        <v>200</v>
      </c>
      <c r="CE119" s="5" t="s">
        <v>604</v>
      </c>
      <c r="CF119" s="5"/>
      <c r="CG119" s="5"/>
      <c r="CH119" s="5"/>
      <c r="CI119" s="5"/>
      <c r="CJ119" s="5"/>
      <c r="CK119" s="5"/>
      <c r="CL119" s="5"/>
      <c r="CM119" s="5"/>
      <c r="CN119" s="5"/>
      <c r="CO119" s="5" t="s">
        <v>495</v>
      </c>
      <c r="CP119" s="5"/>
      <c r="CQ119" s="5"/>
      <c r="CR119" s="5"/>
      <c r="CS119" s="5"/>
      <c r="CT119" s="5"/>
      <c r="CU119" s="5"/>
      <c r="CV119" s="5"/>
      <c r="CW119" s="5"/>
      <c r="CX119" s="5"/>
      <c r="CY119" s="5"/>
      <c r="CZ119" s="5"/>
      <c r="DA119" s="5"/>
      <c r="DB119" s="5"/>
      <c r="DC119" s="5"/>
      <c r="DD119" s="5"/>
      <c r="DE119" s="5"/>
      <c r="DF119" s="5"/>
      <c r="DG119" s="5"/>
      <c r="DH119" s="5"/>
      <c r="DI119" s="5"/>
      <c r="DJ119" s="5"/>
      <c r="DK119" s="5"/>
      <c r="DL119" s="5"/>
      <c r="DM119" s="5"/>
      <c r="DN119" s="5"/>
      <c r="DO119" s="5"/>
      <c r="DP119" s="5"/>
      <c r="DQ119" s="5"/>
      <c r="DR119" s="5"/>
      <c r="DS119" s="5" t="s">
        <v>461</v>
      </c>
      <c r="DT119" s="5"/>
      <c r="DU119" s="5"/>
      <c r="DV119" s="5"/>
      <c r="DW119" s="5"/>
      <c r="DX119" s="5"/>
      <c r="DY119" s="5"/>
      <c r="DZ119" s="5"/>
      <c r="EA119" s="5"/>
      <c r="EB119" s="5"/>
      <c r="EC119" s="5"/>
      <c r="ED119" s="5"/>
      <c r="EE119" s="5"/>
      <c r="EF119" s="5"/>
      <c r="EG119" s="5"/>
      <c r="EH119" s="5"/>
      <c r="EI119" s="5"/>
      <c r="EJ119" s="5"/>
      <c r="EK119" s="5"/>
      <c r="EL119" s="5"/>
      <c r="EM119" s="5"/>
      <c r="EN119" s="5"/>
      <c r="EO119" s="5"/>
      <c r="EP119" s="5"/>
      <c r="EQ119" s="5"/>
      <c r="ER119" s="5"/>
      <c r="ES119" s="5" t="s">
        <v>605</v>
      </c>
      <c r="FU119" s="11" t="s">
        <v>204</v>
      </c>
    </row>
    <row r="120" spans="1:177" s="11" customFormat="1" x14ac:dyDescent="0.25">
      <c r="A120" s="11" t="s">
        <v>173</v>
      </c>
      <c r="B120" s="11" t="s">
        <v>193</v>
      </c>
      <c r="C120" s="11" t="s">
        <v>192</v>
      </c>
      <c r="D120" s="11" t="s">
        <v>760</v>
      </c>
      <c r="E120" s="11" t="s">
        <v>600</v>
      </c>
      <c r="F120" s="22" t="s">
        <v>601</v>
      </c>
      <c r="I120" s="11" t="s">
        <v>757</v>
      </c>
      <c r="J120" s="3">
        <v>4013051019699</v>
      </c>
      <c r="K120" s="11" t="s">
        <v>194</v>
      </c>
      <c r="M120" s="11">
        <v>24</v>
      </c>
      <c r="N120" s="11" t="s">
        <v>175</v>
      </c>
      <c r="O120" s="11" t="s">
        <v>182</v>
      </c>
      <c r="P120" s="11">
        <f t="shared" si="11"/>
        <v>29.710743801652896</v>
      </c>
      <c r="Q120" s="11">
        <v>0</v>
      </c>
      <c r="R120" s="11" t="s">
        <v>176</v>
      </c>
      <c r="S120" s="11" t="s">
        <v>195</v>
      </c>
      <c r="W120" s="9" t="s">
        <v>784</v>
      </c>
      <c r="AA120" s="8">
        <v>0.19</v>
      </c>
      <c r="AB120" s="11" t="s">
        <v>176</v>
      </c>
      <c r="AG120" s="11" t="s">
        <v>195</v>
      </c>
      <c r="AH120" s="11" t="s">
        <v>177</v>
      </c>
      <c r="BX120" s="11" t="s">
        <v>197</v>
      </c>
      <c r="CD120" s="7" t="s">
        <v>200</v>
      </c>
      <c r="CE120" s="5" t="s">
        <v>604</v>
      </c>
      <c r="CF120" s="5"/>
      <c r="CG120" s="5"/>
      <c r="CH120" s="5"/>
      <c r="CI120" s="5"/>
      <c r="CJ120" s="5"/>
      <c r="CK120" s="5"/>
      <c r="CL120" s="5"/>
      <c r="CM120" s="5"/>
      <c r="CN120" s="5"/>
      <c r="CO120" s="5" t="s">
        <v>495</v>
      </c>
      <c r="CP120" s="5"/>
      <c r="CQ120" s="5"/>
      <c r="CR120" s="5"/>
      <c r="CS120" s="5"/>
      <c r="CT120" s="5"/>
      <c r="CU120" s="5"/>
      <c r="CV120" s="5"/>
      <c r="CW120" s="5"/>
      <c r="CX120" s="5"/>
      <c r="CY120" s="5"/>
      <c r="CZ120" s="5"/>
      <c r="DA120" s="5"/>
      <c r="DB120" s="5"/>
      <c r="DC120" s="5"/>
      <c r="DD120" s="5"/>
      <c r="DE120" s="5"/>
      <c r="DF120" s="5"/>
      <c r="DG120" s="5"/>
      <c r="DH120" s="5"/>
      <c r="DI120" s="5"/>
      <c r="DJ120" s="5"/>
      <c r="DK120" s="5"/>
      <c r="DL120" s="5"/>
      <c r="DM120" s="5"/>
      <c r="DN120" s="5"/>
      <c r="DO120" s="5"/>
      <c r="DP120" s="5"/>
      <c r="DQ120" s="5"/>
      <c r="DR120" s="5"/>
      <c r="DS120" s="5" t="s">
        <v>461</v>
      </c>
      <c r="DT120" s="5"/>
      <c r="DU120" s="5"/>
      <c r="DV120" s="5"/>
      <c r="DW120" s="5"/>
      <c r="DX120" s="5"/>
      <c r="DY120" s="5"/>
      <c r="DZ120" s="5"/>
      <c r="EA120" s="5"/>
      <c r="EB120" s="5"/>
      <c r="EC120" s="5"/>
      <c r="ED120" s="5"/>
      <c r="EE120" s="5"/>
      <c r="EF120" s="5"/>
      <c r="EG120" s="5"/>
      <c r="EH120" s="5"/>
      <c r="EI120" s="5"/>
      <c r="EJ120" s="5"/>
      <c r="EK120" s="5"/>
      <c r="EL120" s="5"/>
      <c r="EM120" s="5"/>
      <c r="EN120" s="5"/>
      <c r="EO120" s="5"/>
      <c r="EP120" s="5"/>
      <c r="EQ120" s="5"/>
      <c r="ER120" s="5"/>
      <c r="ES120" s="5" t="s">
        <v>605</v>
      </c>
      <c r="FU120" s="11" t="s">
        <v>204</v>
      </c>
    </row>
    <row r="121" spans="1:177" s="11" customFormat="1" x14ac:dyDescent="0.25">
      <c r="A121" s="11" t="s">
        <v>173</v>
      </c>
      <c r="B121" s="11" t="s">
        <v>193</v>
      </c>
      <c r="C121" s="11" t="s">
        <v>192</v>
      </c>
      <c r="D121" s="11" t="s">
        <v>774</v>
      </c>
      <c r="E121" s="11" t="s">
        <v>602</v>
      </c>
      <c r="F121" s="22" t="s">
        <v>603</v>
      </c>
      <c r="I121" s="11" t="s">
        <v>770</v>
      </c>
      <c r="J121" s="3">
        <v>4013051019705</v>
      </c>
      <c r="K121" s="11" t="s">
        <v>194</v>
      </c>
      <c r="M121" s="11">
        <v>24</v>
      </c>
      <c r="N121" s="11" t="s">
        <v>175</v>
      </c>
      <c r="O121" s="11" t="s">
        <v>182</v>
      </c>
      <c r="P121" s="11">
        <f t="shared" si="11"/>
        <v>29.710743801652896</v>
      </c>
      <c r="Q121" s="11">
        <v>0</v>
      </c>
      <c r="R121" s="11" t="s">
        <v>176</v>
      </c>
      <c r="S121" s="11" t="s">
        <v>195</v>
      </c>
      <c r="W121" s="9" t="s">
        <v>784</v>
      </c>
      <c r="AA121" s="8">
        <v>0.19</v>
      </c>
      <c r="AB121" s="11" t="s">
        <v>176</v>
      </c>
      <c r="AG121" s="11" t="s">
        <v>195</v>
      </c>
      <c r="AH121" s="11" t="s">
        <v>177</v>
      </c>
      <c r="BX121" s="11" t="s">
        <v>198</v>
      </c>
      <c r="CD121" s="7" t="s">
        <v>200</v>
      </c>
      <c r="CE121" s="5" t="s">
        <v>604</v>
      </c>
      <c r="CF121" s="5"/>
      <c r="CG121" s="5"/>
      <c r="CH121" s="5"/>
      <c r="CI121" s="5"/>
      <c r="CJ121" s="5"/>
      <c r="CK121" s="5"/>
      <c r="CL121" s="5"/>
      <c r="CM121" s="5"/>
      <c r="CN121" s="5"/>
      <c r="CO121" s="5" t="s">
        <v>495</v>
      </c>
      <c r="CP121" s="5"/>
      <c r="CQ121" s="5"/>
      <c r="CR121" s="5"/>
      <c r="CS121" s="5"/>
      <c r="CT121" s="5"/>
      <c r="CU121" s="5"/>
      <c r="CV121" s="5"/>
      <c r="CW121" s="5"/>
      <c r="CX121" s="5"/>
      <c r="CY121" s="5"/>
      <c r="CZ121" s="5"/>
      <c r="DA121" s="5"/>
      <c r="DB121" s="5"/>
      <c r="DC121" s="5"/>
      <c r="DD121" s="5"/>
      <c r="DE121" s="5"/>
      <c r="DF121" s="5"/>
      <c r="DG121" s="5"/>
      <c r="DH121" s="5"/>
      <c r="DI121" s="5"/>
      <c r="DJ121" s="5"/>
      <c r="DK121" s="5"/>
      <c r="DL121" s="5"/>
      <c r="DM121" s="5"/>
      <c r="DN121" s="5"/>
      <c r="DO121" s="5"/>
      <c r="DP121" s="5"/>
      <c r="DQ121" s="5"/>
      <c r="DR121" s="5"/>
      <c r="DS121" s="5" t="s">
        <v>461</v>
      </c>
      <c r="DT121" s="5"/>
      <c r="DU121" s="5"/>
      <c r="DV121" s="5"/>
      <c r="DW121" s="5"/>
      <c r="DX121" s="5"/>
      <c r="DY121" s="5"/>
      <c r="DZ121" s="5"/>
      <c r="EA121" s="5"/>
      <c r="EB121" s="5"/>
      <c r="EC121" s="5"/>
      <c r="ED121" s="5"/>
      <c r="EE121" s="5"/>
      <c r="EF121" s="5"/>
      <c r="EG121" s="5"/>
      <c r="EH121" s="5"/>
      <c r="EI121" s="5"/>
      <c r="EJ121" s="5"/>
      <c r="EK121" s="5"/>
      <c r="EL121" s="5"/>
      <c r="EM121" s="5"/>
      <c r="EN121" s="5"/>
      <c r="EO121" s="5"/>
      <c r="EP121" s="5"/>
      <c r="EQ121" s="5"/>
      <c r="ER121" s="5"/>
      <c r="ES121" s="5" t="s">
        <v>605</v>
      </c>
      <c r="FU121" s="11" t="s">
        <v>204</v>
      </c>
    </row>
    <row r="122" spans="1:177" s="11" customFormat="1" x14ac:dyDescent="0.25">
      <c r="A122" s="11" t="s">
        <v>173</v>
      </c>
      <c r="B122" s="11" t="s">
        <v>193</v>
      </c>
      <c r="C122" s="11" t="s">
        <v>192</v>
      </c>
      <c r="D122" s="11" t="s">
        <v>752</v>
      </c>
      <c r="E122" s="11" t="s">
        <v>606</v>
      </c>
      <c r="F122" s="22" t="s">
        <v>607</v>
      </c>
      <c r="I122" s="11" t="s">
        <v>750</v>
      </c>
      <c r="J122" s="3">
        <v>4013051019651</v>
      </c>
      <c r="K122" s="11" t="s">
        <v>194</v>
      </c>
      <c r="M122" s="11">
        <v>24</v>
      </c>
      <c r="N122" s="11" t="s">
        <v>175</v>
      </c>
      <c r="O122" s="11" t="s">
        <v>182</v>
      </c>
      <c r="P122" s="11">
        <f t="shared" ref="P122:P126" si="12">25.95/1.21</f>
        <v>21.446280991735538</v>
      </c>
      <c r="Q122" s="11">
        <v>0</v>
      </c>
      <c r="R122" s="11" t="s">
        <v>176</v>
      </c>
      <c r="S122" s="11" t="s">
        <v>195</v>
      </c>
      <c r="W122" s="9" t="s">
        <v>784</v>
      </c>
      <c r="AA122" s="8">
        <v>0.14000000000000001</v>
      </c>
      <c r="AB122" s="11" t="s">
        <v>176</v>
      </c>
      <c r="AG122" s="11" t="s">
        <v>195</v>
      </c>
      <c r="AH122" s="11" t="s">
        <v>177</v>
      </c>
      <c r="BX122" s="11" t="s">
        <v>196</v>
      </c>
      <c r="CD122" s="7" t="s">
        <v>200</v>
      </c>
      <c r="CE122" s="5" t="s">
        <v>484</v>
      </c>
      <c r="CF122" s="5"/>
      <c r="CG122" s="5"/>
      <c r="CH122" s="5"/>
      <c r="CI122" s="5"/>
      <c r="CJ122" s="5"/>
      <c r="CK122" s="5"/>
      <c r="CL122" s="5"/>
      <c r="CM122" s="5"/>
      <c r="CN122" s="5"/>
      <c r="CO122" s="5" t="s">
        <v>559</v>
      </c>
      <c r="CP122" s="5"/>
      <c r="CQ122" s="5"/>
      <c r="CR122" s="5"/>
      <c r="CS122" s="5"/>
      <c r="CT122" s="5"/>
      <c r="CU122" s="5"/>
      <c r="CV122" s="5"/>
      <c r="CW122" s="5"/>
      <c r="CX122" s="5"/>
      <c r="CY122" s="5"/>
      <c r="CZ122" s="5"/>
      <c r="DA122" s="5"/>
      <c r="DB122" s="5"/>
      <c r="DC122" s="5"/>
      <c r="DD122" s="5"/>
      <c r="DE122" s="5"/>
      <c r="DF122" s="5"/>
      <c r="DG122" s="5"/>
      <c r="DH122" s="5"/>
      <c r="DI122" s="5"/>
      <c r="DJ122" s="5"/>
      <c r="DK122" s="5"/>
      <c r="DL122" s="5"/>
      <c r="DM122" s="5"/>
      <c r="DN122" s="5"/>
      <c r="DO122" s="5"/>
      <c r="DP122" s="5"/>
      <c r="DQ122" s="5"/>
      <c r="DR122" s="5"/>
      <c r="DS122" s="5" t="s">
        <v>616</v>
      </c>
      <c r="DT122" s="5"/>
      <c r="DU122" s="5"/>
      <c r="DV122" s="5"/>
      <c r="DW122" s="5"/>
      <c r="DX122" s="5"/>
      <c r="DY122" s="5"/>
      <c r="DZ122" s="5"/>
      <c r="EA122" s="5"/>
      <c r="EB122" s="5"/>
      <c r="EC122" s="5"/>
      <c r="ED122" s="5"/>
      <c r="EE122" s="5"/>
      <c r="EF122" s="5"/>
      <c r="EG122" s="5"/>
      <c r="EH122" s="5"/>
      <c r="EI122" s="5"/>
      <c r="EJ122" s="5"/>
      <c r="EK122" s="5"/>
      <c r="EL122" s="5"/>
      <c r="EM122" s="5"/>
      <c r="EN122" s="5"/>
      <c r="EO122" s="5"/>
      <c r="EP122" s="5"/>
      <c r="EQ122" s="5"/>
      <c r="ER122" s="5"/>
      <c r="ES122" s="5" t="s">
        <v>617</v>
      </c>
      <c r="FU122" s="11" t="s">
        <v>204</v>
      </c>
    </row>
    <row r="123" spans="1:177" s="11" customFormat="1" x14ac:dyDescent="0.25">
      <c r="A123" s="11" t="s">
        <v>173</v>
      </c>
      <c r="B123" s="11" t="s">
        <v>193</v>
      </c>
      <c r="C123" s="11" t="s">
        <v>192</v>
      </c>
      <c r="D123" s="11" t="s">
        <v>760</v>
      </c>
      <c r="E123" s="11" t="s">
        <v>608</v>
      </c>
      <c r="F123" s="22" t="s">
        <v>609</v>
      </c>
      <c r="I123" s="11" t="s">
        <v>758</v>
      </c>
      <c r="J123" s="3">
        <v>4013051019668</v>
      </c>
      <c r="K123" s="11" t="s">
        <v>194</v>
      </c>
      <c r="M123" s="11">
        <v>24</v>
      </c>
      <c r="N123" s="11" t="s">
        <v>175</v>
      </c>
      <c r="O123" s="11" t="s">
        <v>182</v>
      </c>
      <c r="P123" s="11">
        <f t="shared" si="12"/>
        <v>21.446280991735538</v>
      </c>
      <c r="Q123" s="11">
        <v>0</v>
      </c>
      <c r="R123" s="11" t="s">
        <v>176</v>
      </c>
      <c r="S123" s="11" t="s">
        <v>195</v>
      </c>
      <c r="W123" s="9" t="s">
        <v>784</v>
      </c>
      <c r="AA123" s="8">
        <v>0.14000000000000001</v>
      </c>
      <c r="AB123" s="11" t="s">
        <v>176</v>
      </c>
      <c r="AG123" s="11" t="s">
        <v>195</v>
      </c>
      <c r="AH123" s="11" t="s">
        <v>177</v>
      </c>
      <c r="BX123" s="11" t="s">
        <v>197</v>
      </c>
      <c r="CD123" s="7" t="s">
        <v>200</v>
      </c>
      <c r="CE123" s="5" t="s">
        <v>484</v>
      </c>
      <c r="CF123" s="5"/>
      <c r="CG123" s="5"/>
      <c r="CH123" s="5"/>
      <c r="CI123" s="5"/>
      <c r="CJ123" s="5"/>
      <c r="CK123" s="5"/>
      <c r="CL123" s="5"/>
      <c r="CM123" s="5"/>
      <c r="CN123" s="5"/>
      <c r="CO123" s="5" t="s">
        <v>559</v>
      </c>
      <c r="CP123" s="5"/>
      <c r="CQ123" s="5"/>
      <c r="CR123" s="5"/>
      <c r="CS123" s="5"/>
      <c r="CT123" s="5"/>
      <c r="CU123" s="5"/>
      <c r="CV123" s="5"/>
      <c r="CW123" s="5"/>
      <c r="CX123" s="5"/>
      <c r="CY123" s="5"/>
      <c r="CZ123" s="5"/>
      <c r="DA123" s="5"/>
      <c r="DB123" s="5"/>
      <c r="DC123" s="5"/>
      <c r="DD123" s="5"/>
      <c r="DE123" s="5"/>
      <c r="DF123" s="5"/>
      <c r="DG123" s="5"/>
      <c r="DH123" s="5"/>
      <c r="DI123" s="5"/>
      <c r="DJ123" s="5"/>
      <c r="DK123" s="5"/>
      <c r="DL123" s="5"/>
      <c r="DM123" s="5"/>
      <c r="DN123" s="5"/>
      <c r="DO123" s="5"/>
      <c r="DP123" s="5"/>
      <c r="DQ123" s="5"/>
      <c r="DR123" s="5"/>
      <c r="DS123" s="5" t="s">
        <v>616</v>
      </c>
      <c r="DT123" s="5"/>
      <c r="DU123" s="5"/>
      <c r="DV123" s="5"/>
      <c r="DW123" s="5"/>
      <c r="DX123" s="5"/>
      <c r="DY123" s="5"/>
      <c r="DZ123" s="5"/>
      <c r="EA123" s="5"/>
      <c r="EB123" s="5"/>
      <c r="EC123" s="5"/>
      <c r="ED123" s="5"/>
      <c r="EE123" s="5"/>
      <c r="EF123" s="5"/>
      <c r="EG123" s="5"/>
      <c r="EH123" s="5"/>
      <c r="EI123" s="5"/>
      <c r="EJ123" s="5"/>
      <c r="EK123" s="5"/>
      <c r="EL123" s="5"/>
      <c r="EM123" s="5"/>
      <c r="EN123" s="5"/>
      <c r="EO123" s="5"/>
      <c r="EP123" s="5"/>
      <c r="EQ123" s="5"/>
      <c r="ER123" s="5"/>
      <c r="ES123" s="5" t="s">
        <v>617</v>
      </c>
      <c r="FU123" s="11" t="s">
        <v>204</v>
      </c>
    </row>
    <row r="124" spans="1:177" s="11" customFormat="1" x14ac:dyDescent="0.25">
      <c r="A124" s="11" t="s">
        <v>173</v>
      </c>
      <c r="B124" s="11" t="s">
        <v>193</v>
      </c>
      <c r="C124" s="11" t="s">
        <v>192</v>
      </c>
      <c r="D124" s="11" t="s">
        <v>773</v>
      </c>
      <c r="E124" s="11" t="s">
        <v>610</v>
      </c>
      <c r="F124" s="22" t="s">
        <v>611</v>
      </c>
      <c r="I124" s="11" t="s">
        <v>764</v>
      </c>
      <c r="J124" s="3">
        <v>4013051026369</v>
      </c>
      <c r="K124" s="11" t="s">
        <v>194</v>
      </c>
      <c r="M124" s="11">
        <v>24</v>
      </c>
      <c r="N124" s="11" t="s">
        <v>175</v>
      </c>
      <c r="O124" s="11" t="s">
        <v>182</v>
      </c>
      <c r="P124" s="11">
        <f t="shared" si="12"/>
        <v>21.446280991735538</v>
      </c>
      <c r="Q124" s="11">
        <v>0</v>
      </c>
      <c r="R124" s="11" t="s">
        <v>176</v>
      </c>
      <c r="S124" s="11" t="s">
        <v>195</v>
      </c>
      <c r="W124" s="9" t="s">
        <v>784</v>
      </c>
      <c r="AA124" s="8">
        <v>0.14000000000000001</v>
      </c>
      <c r="AB124" s="11" t="s">
        <v>176</v>
      </c>
      <c r="AG124" s="11" t="s">
        <v>195</v>
      </c>
      <c r="AH124" s="11" t="s">
        <v>177</v>
      </c>
      <c r="BX124" s="11" t="s">
        <v>198</v>
      </c>
      <c r="CD124" s="7" t="s">
        <v>200</v>
      </c>
      <c r="CE124" s="5" t="s">
        <v>484</v>
      </c>
      <c r="CF124" s="5"/>
      <c r="CG124" s="5"/>
      <c r="CH124" s="5"/>
      <c r="CI124" s="5"/>
      <c r="CJ124" s="5"/>
      <c r="CK124" s="5"/>
      <c r="CL124" s="5"/>
      <c r="CM124" s="5"/>
      <c r="CN124" s="5"/>
      <c r="CO124" s="5" t="s">
        <v>559</v>
      </c>
      <c r="CP124" s="5"/>
      <c r="CQ124" s="5"/>
      <c r="CR124" s="5"/>
      <c r="CS124" s="5"/>
      <c r="CT124" s="5"/>
      <c r="CU124" s="5"/>
      <c r="CV124" s="5"/>
      <c r="CW124" s="5"/>
      <c r="CX124" s="5"/>
      <c r="CY124" s="5"/>
      <c r="CZ124" s="5"/>
      <c r="DA124" s="5"/>
      <c r="DB124" s="5"/>
      <c r="DC124" s="5"/>
      <c r="DD124" s="5"/>
      <c r="DE124" s="5"/>
      <c r="DF124" s="5"/>
      <c r="DG124" s="5"/>
      <c r="DH124" s="5"/>
      <c r="DI124" s="5"/>
      <c r="DJ124" s="5"/>
      <c r="DK124" s="5"/>
      <c r="DL124" s="5"/>
      <c r="DM124" s="5"/>
      <c r="DN124" s="5"/>
      <c r="DO124" s="5"/>
      <c r="DP124" s="5"/>
      <c r="DQ124" s="5"/>
      <c r="DR124" s="5"/>
      <c r="DS124" s="5" t="s">
        <v>616</v>
      </c>
      <c r="DT124" s="5"/>
      <c r="DU124" s="5"/>
      <c r="DV124" s="5"/>
      <c r="DW124" s="5"/>
      <c r="DX124" s="5"/>
      <c r="DY124" s="5"/>
      <c r="DZ124" s="5"/>
      <c r="EA124" s="5"/>
      <c r="EB124" s="5"/>
      <c r="EC124" s="5"/>
      <c r="ED124" s="5"/>
      <c r="EE124" s="5"/>
      <c r="EF124" s="5"/>
      <c r="EG124" s="5"/>
      <c r="EH124" s="5"/>
      <c r="EI124" s="5"/>
      <c r="EJ124" s="5"/>
      <c r="EK124" s="5"/>
      <c r="EL124" s="5"/>
      <c r="EM124" s="5"/>
      <c r="EN124" s="5"/>
      <c r="EO124" s="5"/>
      <c r="EP124" s="5"/>
      <c r="EQ124" s="5"/>
      <c r="ER124" s="5"/>
      <c r="ES124" s="5" t="s">
        <v>617</v>
      </c>
      <c r="FU124" s="11" t="s">
        <v>204</v>
      </c>
    </row>
    <row r="125" spans="1:177" s="11" customFormat="1" x14ac:dyDescent="0.25">
      <c r="A125" s="11" t="s">
        <v>173</v>
      </c>
      <c r="B125" s="11" t="s">
        <v>193</v>
      </c>
      <c r="C125" s="11" t="s">
        <v>192</v>
      </c>
      <c r="D125" s="11" t="s">
        <v>774</v>
      </c>
      <c r="E125" s="11" t="s">
        <v>612</v>
      </c>
      <c r="F125" s="22" t="s">
        <v>613</v>
      </c>
      <c r="I125" s="11" t="s">
        <v>771</v>
      </c>
      <c r="J125" s="3">
        <v>4013051019675</v>
      </c>
      <c r="K125" s="11" t="s">
        <v>194</v>
      </c>
      <c r="M125" s="11">
        <v>24</v>
      </c>
      <c r="N125" s="11" t="s">
        <v>175</v>
      </c>
      <c r="O125" s="11" t="s">
        <v>182</v>
      </c>
      <c r="P125" s="11">
        <f t="shared" si="12"/>
        <v>21.446280991735538</v>
      </c>
      <c r="Q125" s="11">
        <v>0</v>
      </c>
      <c r="R125" s="11" t="s">
        <v>176</v>
      </c>
      <c r="S125" s="11" t="s">
        <v>195</v>
      </c>
      <c r="W125" s="9" t="s">
        <v>784</v>
      </c>
      <c r="AA125" s="8">
        <v>0.14000000000000001</v>
      </c>
      <c r="AB125" s="11" t="s">
        <v>176</v>
      </c>
      <c r="AG125" s="11" t="s">
        <v>195</v>
      </c>
      <c r="AH125" s="11" t="s">
        <v>177</v>
      </c>
      <c r="BX125" s="11" t="s">
        <v>198</v>
      </c>
      <c r="CD125" s="7" t="s">
        <v>200</v>
      </c>
      <c r="CE125" s="5" t="s">
        <v>484</v>
      </c>
      <c r="CF125" s="5"/>
      <c r="CG125" s="5"/>
      <c r="CH125" s="5"/>
      <c r="CI125" s="5"/>
      <c r="CJ125" s="5"/>
      <c r="CK125" s="5"/>
      <c r="CL125" s="5"/>
      <c r="CM125" s="5"/>
      <c r="CN125" s="5"/>
      <c r="CO125" s="5" t="s">
        <v>559</v>
      </c>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t="s">
        <v>616</v>
      </c>
      <c r="DT125" s="5"/>
      <c r="DU125" s="5"/>
      <c r="DV125" s="5"/>
      <c r="DW125" s="5"/>
      <c r="DX125" s="5"/>
      <c r="DY125" s="5"/>
      <c r="DZ125" s="5"/>
      <c r="EA125" s="5"/>
      <c r="EB125" s="5"/>
      <c r="EC125" s="5"/>
      <c r="ED125" s="5"/>
      <c r="EE125" s="5"/>
      <c r="EF125" s="5"/>
      <c r="EG125" s="5"/>
      <c r="EH125" s="5"/>
      <c r="EI125" s="5"/>
      <c r="EJ125" s="5"/>
      <c r="EK125" s="5"/>
      <c r="EL125" s="5"/>
      <c r="EM125" s="5"/>
      <c r="EN125" s="5"/>
      <c r="EO125" s="5"/>
      <c r="EP125" s="5"/>
      <c r="EQ125" s="5"/>
      <c r="ER125" s="5"/>
      <c r="ES125" s="5" t="s">
        <v>617</v>
      </c>
      <c r="FU125" s="11" t="s">
        <v>204</v>
      </c>
    </row>
    <row r="126" spans="1:177" s="11" customFormat="1" x14ac:dyDescent="0.25">
      <c r="A126" s="11" t="s">
        <v>173</v>
      </c>
      <c r="B126" s="11" t="s">
        <v>193</v>
      </c>
      <c r="C126" s="11" t="s">
        <v>192</v>
      </c>
      <c r="D126" s="11" t="s">
        <v>781</v>
      </c>
      <c r="E126" s="11" t="s">
        <v>614</v>
      </c>
      <c r="F126" s="22" t="s">
        <v>615</v>
      </c>
      <c r="I126" s="11" t="s">
        <v>779</v>
      </c>
      <c r="J126" s="3">
        <v>4013051033343</v>
      </c>
      <c r="K126" s="11" t="s">
        <v>194</v>
      </c>
      <c r="M126" s="11">
        <v>24</v>
      </c>
      <c r="N126" s="11" t="s">
        <v>175</v>
      </c>
      <c r="O126" s="11" t="s">
        <v>182</v>
      </c>
      <c r="P126" s="11">
        <f t="shared" si="12"/>
        <v>21.446280991735538</v>
      </c>
      <c r="Q126" s="11">
        <v>0</v>
      </c>
      <c r="R126" s="11" t="s">
        <v>176</v>
      </c>
      <c r="S126" s="11" t="s">
        <v>195</v>
      </c>
      <c r="W126" s="9" t="s">
        <v>784</v>
      </c>
      <c r="AA126" s="8">
        <v>0.14000000000000001</v>
      </c>
      <c r="AB126" s="11" t="s">
        <v>176</v>
      </c>
      <c r="AG126" s="11" t="s">
        <v>195</v>
      </c>
      <c r="AH126" s="11" t="s">
        <v>177</v>
      </c>
      <c r="BX126" s="11" t="s">
        <v>199</v>
      </c>
      <c r="CD126" s="7" t="s">
        <v>200</v>
      </c>
      <c r="CE126" s="5" t="s">
        <v>484</v>
      </c>
      <c r="CF126" s="5"/>
      <c r="CG126" s="5"/>
      <c r="CH126" s="5"/>
      <c r="CI126" s="5"/>
      <c r="CJ126" s="5"/>
      <c r="CK126" s="5"/>
      <c r="CL126" s="5"/>
      <c r="CM126" s="5"/>
      <c r="CN126" s="5"/>
      <c r="CO126" s="5" t="s">
        <v>559</v>
      </c>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t="s">
        <v>616</v>
      </c>
      <c r="DT126" s="5"/>
      <c r="DU126" s="5"/>
      <c r="DV126" s="5"/>
      <c r="DW126" s="5"/>
      <c r="DX126" s="5"/>
      <c r="DY126" s="5"/>
      <c r="DZ126" s="5"/>
      <c r="EA126" s="5"/>
      <c r="EB126" s="5"/>
      <c r="EC126" s="5"/>
      <c r="ED126" s="5"/>
      <c r="EE126" s="5"/>
      <c r="EF126" s="5"/>
      <c r="EG126" s="5"/>
      <c r="EH126" s="5"/>
      <c r="EI126" s="5"/>
      <c r="EJ126" s="5"/>
      <c r="EK126" s="5"/>
      <c r="EL126" s="5"/>
      <c r="EM126" s="5"/>
      <c r="EN126" s="5"/>
      <c r="EO126" s="5"/>
      <c r="EP126" s="5"/>
      <c r="EQ126" s="5"/>
      <c r="ER126" s="5"/>
      <c r="ES126" s="5" t="s">
        <v>617</v>
      </c>
      <c r="FU126" s="11" t="s">
        <v>204</v>
      </c>
    </row>
    <row r="127" spans="1:177" s="11" customFormat="1" x14ac:dyDescent="0.25">
      <c r="A127" s="11" t="s">
        <v>173</v>
      </c>
      <c r="B127" s="11" t="s">
        <v>193</v>
      </c>
      <c r="C127" s="11" t="s">
        <v>192</v>
      </c>
      <c r="D127" s="11" t="s">
        <v>901</v>
      </c>
      <c r="E127" s="11" t="s">
        <v>618</v>
      </c>
      <c r="F127" s="22" t="s">
        <v>619</v>
      </c>
      <c r="I127" s="11" t="s">
        <v>882</v>
      </c>
      <c r="J127" s="3">
        <v>4013051038805</v>
      </c>
      <c r="K127" s="11" t="s">
        <v>194</v>
      </c>
      <c r="M127" s="11">
        <v>24</v>
      </c>
      <c r="N127" s="11" t="s">
        <v>175</v>
      </c>
      <c r="O127" s="11" t="s">
        <v>182</v>
      </c>
      <c r="P127" s="11">
        <f t="shared" ref="P127:P129" si="13">20.95/1.21</f>
        <v>17.314049586776861</v>
      </c>
      <c r="Q127" s="11">
        <v>0</v>
      </c>
      <c r="R127" s="11" t="s">
        <v>176</v>
      </c>
      <c r="S127" s="11" t="s">
        <v>195</v>
      </c>
      <c r="W127" s="11" t="s">
        <v>900</v>
      </c>
      <c r="AA127" s="8">
        <v>0.27</v>
      </c>
      <c r="AB127" s="11" t="s">
        <v>176</v>
      </c>
      <c r="AG127" s="11" t="s">
        <v>195</v>
      </c>
      <c r="AH127" s="11" t="s">
        <v>177</v>
      </c>
      <c r="BX127" s="11" t="s">
        <v>624</v>
      </c>
      <c r="CD127" s="11" t="s">
        <v>625</v>
      </c>
      <c r="CE127" s="5" t="s">
        <v>400</v>
      </c>
      <c r="CF127" s="5"/>
      <c r="CG127" s="5"/>
      <c r="CH127" s="5"/>
      <c r="CI127" s="5"/>
      <c r="CJ127" s="5"/>
      <c r="CK127" s="5"/>
      <c r="CL127" s="5"/>
      <c r="CM127" s="5"/>
      <c r="CN127" s="5"/>
      <c r="CO127" s="5" t="s">
        <v>523</v>
      </c>
      <c r="CP127" s="5"/>
      <c r="CQ127" s="5"/>
      <c r="CR127" s="5"/>
      <c r="CS127" s="5"/>
      <c r="CT127" s="5"/>
      <c r="CU127" s="5"/>
      <c r="CV127" s="5"/>
      <c r="CW127" s="5"/>
      <c r="CX127" s="5"/>
      <c r="CY127" s="5"/>
      <c r="CZ127" s="5"/>
      <c r="DA127" s="5"/>
      <c r="DB127" s="5"/>
      <c r="DC127" s="5"/>
      <c r="DD127" s="5"/>
      <c r="DE127" s="5"/>
      <c r="DF127" s="5"/>
      <c r="DG127" s="5"/>
      <c r="DH127" s="5"/>
      <c r="DI127" s="5"/>
      <c r="DJ127" s="5"/>
      <c r="DK127" s="5"/>
      <c r="DL127" s="5"/>
      <c r="DM127" s="5"/>
      <c r="DN127" s="5"/>
      <c r="DO127" s="5"/>
      <c r="DP127" s="5"/>
      <c r="DQ127" s="5"/>
      <c r="DR127" s="5"/>
      <c r="DS127" s="5" t="s">
        <v>203</v>
      </c>
      <c r="DT127" s="5"/>
      <c r="DU127" s="5"/>
      <c r="DV127" s="5"/>
      <c r="DW127" s="5"/>
      <c r="DX127" s="5"/>
      <c r="DY127" s="5"/>
      <c r="DZ127" s="5"/>
      <c r="EA127" s="5"/>
      <c r="EB127" s="5"/>
      <c r="EC127" s="5"/>
      <c r="ED127" s="5"/>
      <c r="EE127" s="5"/>
      <c r="EF127" s="5"/>
      <c r="EG127" s="5"/>
      <c r="EH127" s="5"/>
      <c r="EI127" s="5"/>
      <c r="EJ127" s="5"/>
      <c r="EK127" s="5"/>
      <c r="EL127" s="5"/>
      <c r="EM127" s="5"/>
      <c r="EN127" s="5"/>
      <c r="EO127" s="5"/>
      <c r="EP127" s="5"/>
      <c r="EQ127" s="5"/>
      <c r="ER127" s="5"/>
      <c r="ES127" s="5" t="s">
        <v>400</v>
      </c>
      <c r="FU127" s="11" t="s">
        <v>204</v>
      </c>
    </row>
    <row r="128" spans="1:177" s="11" customFormat="1" x14ac:dyDescent="0.25">
      <c r="A128" s="11" t="s">
        <v>173</v>
      </c>
      <c r="B128" s="11" t="s">
        <v>193</v>
      </c>
      <c r="C128" s="11" t="s">
        <v>192</v>
      </c>
      <c r="D128" s="11" t="s">
        <v>902</v>
      </c>
      <c r="E128" s="11" t="s">
        <v>620</v>
      </c>
      <c r="F128" s="22" t="s">
        <v>621</v>
      </c>
      <c r="I128" s="11" t="s">
        <v>888</v>
      </c>
      <c r="J128" s="3">
        <v>4013051029834</v>
      </c>
      <c r="K128" s="11" t="s">
        <v>194</v>
      </c>
      <c r="M128" s="11">
        <v>24</v>
      </c>
      <c r="N128" s="11" t="s">
        <v>175</v>
      </c>
      <c r="O128" s="11" t="s">
        <v>182</v>
      </c>
      <c r="P128" s="11">
        <f t="shared" si="13"/>
        <v>17.314049586776861</v>
      </c>
      <c r="Q128" s="11">
        <v>0</v>
      </c>
      <c r="R128" s="11" t="s">
        <v>176</v>
      </c>
      <c r="S128" s="11" t="s">
        <v>195</v>
      </c>
      <c r="W128" s="11" t="s">
        <v>900</v>
      </c>
      <c r="AA128" s="8">
        <v>0.27</v>
      </c>
      <c r="AB128" s="11" t="s">
        <v>176</v>
      </c>
      <c r="AG128" s="11" t="s">
        <v>195</v>
      </c>
      <c r="AH128" s="11" t="s">
        <v>177</v>
      </c>
      <c r="BX128" s="11" t="s">
        <v>197</v>
      </c>
      <c r="CD128" s="11" t="s">
        <v>625</v>
      </c>
      <c r="CE128" s="5" t="s">
        <v>400</v>
      </c>
      <c r="CF128" s="5"/>
      <c r="CG128" s="5"/>
      <c r="CH128" s="5"/>
      <c r="CI128" s="5"/>
      <c r="CJ128" s="5"/>
      <c r="CK128" s="5"/>
      <c r="CL128" s="5"/>
      <c r="CM128" s="5"/>
      <c r="CN128" s="5"/>
      <c r="CO128" s="5" t="s">
        <v>523</v>
      </c>
      <c r="CP128" s="5"/>
      <c r="CQ128" s="5"/>
      <c r="CR128" s="5"/>
      <c r="CS128" s="5"/>
      <c r="CT128" s="5"/>
      <c r="CU128" s="5"/>
      <c r="CV128" s="5"/>
      <c r="CW128" s="5"/>
      <c r="CX128" s="5"/>
      <c r="CY128" s="5"/>
      <c r="CZ128" s="5"/>
      <c r="DA128" s="5"/>
      <c r="DB128" s="5"/>
      <c r="DC128" s="5"/>
      <c r="DD128" s="5"/>
      <c r="DE128" s="5"/>
      <c r="DF128" s="5"/>
      <c r="DG128" s="5"/>
      <c r="DH128" s="5"/>
      <c r="DI128" s="5"/>
      <c r="DJ128" s="5"/>
      <c r="DK128" s="5"/>
      <c r="DL128" s="5"/>
      <c r="DM128" s="5"/>
      <c r="DN128" s="5"/>
      <c r="DO128" s="5"/>
      <c r="DP128" s="5"/>
      <c r="DQ128" s="5"/>
      <c r="DR128" s="5"/>
      <c r="DS128" s="5" t="s">
        <v>203</v>
      </c>
      <c r="DT128" s="5"/>
      <c r="DU128" s="5"/>
      <c r="DV128" s="5"/>
      <c r="DW128" s="5"/>
      <c r="DX128" s="5"/>
      <c r="DY128" s="5"/>
      <c r="DZ128" s="5"/>
      <c r="EA128" s="5"/>
      <c r="EB128" s="5"/>
      <c r="EC128" s="5"/>
      <c r="ED128" s="5"/>
      <c r="EE128" s="5"/>
      <c r="EF128" s="5"/>
      <c r="EG128" s="5"/>
      <c r="EH128" s="5"/>
      <c r="EI128" s="5"/>
      <c r="EJ128" s="5"/>
      <c r="EK128" s="5"/>
      <c r="EL128" s="5"/>
      <c r="EM128" s="5"/>
      <c r="EN128" s="5"/>
      <c r="EO128" s="5"/>
      <c r="EP128" s="5"/>
      <c r="EQ128" s="5"/>
      <c r="ER128" s="5"/>
      <c r="ES128" s="5" t="s">
        <v>400</v>
      </c>
      <c r="FU128" s="11" t="s">
        <v>204</v>
      </c>
    </row>
    <row r="129" spans="1:177" s="11" customFormat="1" x14ac:dyDescent="0.25">
      <c r="A129" s="11" t="s">
        <v>173</v>
      </c>
      <c r="B129" s="11" t="s">
        <v>193</v>
      </c>
      <c r="C129" s="11" t="s">
        <v>192</v>
      </c>
      <c r="D129" s="11" t="s">
        <v>903</v>
      </c>
      <c r="E129" s="11" t="s">
        <v>622</v>
      </c>
      <c r="F129" s="22" t="s">
        <v>623</v>
      </c>
      <c r="I129" s="11" t="s">
        <v>894</v>
      </c>
      <c r="J129" s="3">
        <v>4013051029841</v>
      </c>
      <c r="K129" s="11" t="s">
        <v>194</v>
      </c>
      <c r="M129" s="11">
        <v>24</v>
      </c>
      <c r="N129" s="11" t="s">
        <v>175</v>
      </c>
      <c r="O129" s="11" t="s">
        <v>182</v>
      </c>
      <c r="P129" s="11">
        <f t="shared" si="13"/>
        <v>17.314049586776861</v>
      </c>
      <c r="Q129" s="11">
        <v>0</v>
      </c>
      <c r="R129" s="11" t="s">
        <v>176</v>
      </c>
      <c r="S129" s="11" t="s">
        <v>195</v>
      </c>
      <c r="W129" s="11" t="s">
        <v>900</v>
      </c>
      <c r="AA129" s="8">
        <v>0.27</v>
      </c>
      <c r="AB129" s="11" t="s">
        <v>176</v>
      </c>
      <c r="AG129" s="11" t="s">
        <v>195</v>
      </c>
      <c r="AH129" s="11" t="s">
        <v>177</v>
      </c>
      <c r="BX129" s="11" t="s">
        <v>210</v>
      </c>
      <c r="CD129" s="11" t="s">
        <v>625</v>
      </c>
      <c r="CE129" s="5" t="s">
        <v>400</v>
      </c>
      <c r="CF129" s="5"/>
      <c r="CG129" s="5"/>
      <c r="CH129" s="5"/>
      <c r="CI129" s="5"/>
      <c r="CJ129" s="5"/>
      <c r="CK129" s="5"/>
      <c r="CL129" s="5"/>
      <c r="CM129" s="5"/>
      <c r="CN129" s="5"/>
      <c r="CO129" s="5" t="s">
        <v>523</v>
      </c>
      <c r="CP129" s="5"/>
      <c r="CQ129" s="5"/>
      <c r="CR129" s="5"/>
      <c r="CS129" s="5"/>
      <c r="CT129" s="5"/>
      <c r="CU129" s="5"/>
      <c r="CV129" s="5"/>
      <c r="CW129" s="5"/>
      <c r="CX129" s="5"/>
      <c r="CY129" s="5"/>
      <c r="CZ129" s="5"/>
      <c r="DA129" s="5"/>
      <c r="DB129" s="5"/>
      <c r="DC129" s="5"/>
      <c r="DD129" s="5"/>
      <c r="DE129" s="5"/>
      <c r="DF129" s="5"/>
      <c r="DG129" s="5"/>
      <c r="DH129" s="5"/>
      <c r="DI129" s="5"/>
      <c r="DJ129" s="5"/>
      <c r="DK129" s="5"/>
      <c r="DL129" s="5"/>
      <c r="DM129" s="5"/>
      <c r="DN129" s="5"/>
      <c r="DO129" s="5"/>
      <c r="DP129" s="5"/>
      <c r="DQ129" s="5"/>
      <c r="DR129" s="5"/>
      <c r="DS129" s="5" t="s">
        <v>203</v>
      </c>
      <c r="DT129" s="5"/>
      <c r="DU129" s="5"/>
      <c r="DV129" s="5"/>
      <c r="DW129" s="5"/>
      <c r="DX129" s="5"/>
      <c r="DY129" s="5"/>
      <c r="DZ129" s="5"/>
      <c r="EA129" s="5"/>
      <c r="EB129" s="5"/>
      <c r="EC129" s="5"/>
      <c r="ED129" s="5"/>
      <c r="EE129" s="5"/>
      <c r="EF129" s="5"/>
      <c r="EG129" s="5"/>
      <c r="EH129" s="5"/>
      <c r="EI129" s="5"/>
      <c r="EJ129" s="5"/>
      <c r="EK129" s="5"/>
      <c r="EL129" s="5"/>
      <c r="EM129" s="5"/>
      <c r="EN129" s="5"/>
      <c r="EO129" s="5"/>
      <c r="EP129" s="5"/>
      <c r="EQ129" s="5"/>
      <c r="ER129" s="5"/>
      <c r="ES129" s="5" t="s">
        <v>400</v>
      </c>
      <c r="FU129" s="11" t="s">
        <v>204</v>
      </c>
    </row>
    <row r="130" spans="1:177" s="11" customFormat="1" x14ac:dyDescent="0.25">
      <c r="A130" s="11" t="s">
        <v>173</v>
      </c>
      <c r="B130" s="11" t="s">
        <v>193</v>
      </c>
      <c r="C130" s="11" t="s">
        <v>192</v>
      </c>
      <c r="D130" s="11" t="s">
        <v>752</v>
      </c>
      <c r="E130" s="11" t="s">
        <v>626</v>
      </c>
      <c r="F130" s="22" t="s">
        <v>627</v>
      </c>
      <c r="I130" s="11" t="s">
        <v>751</v>
      </c>
      <c r="J130" s="3">
        <v>4013051019507</v>
      </c>
      <c r="K130" s="11" t="s">
        <v>194</v>
      </c>
      <c r="M130" s="11">
        <v>24</v>
      </c>
      <c r="N130" s="11" t="s">
        <v>175</v>
      </c>
      <c r="O130" s="11" t="s">
        <v>182</v>
      </c>
      <c r="P130" s="11">
        <f t="shared" ref="P130:P134" si="14">11.95/1.21</f>
        <v>9.8760330578512399</v>
      </c>
      <c r="Q130" s="11">
        <v>0</v>
      </c>
      <c r="R130" s="11" t="s">
        <v>176</v>
      </c>
      <c r="S130" s="11" t="s">
        <v>195</v>
      </c>
      <c r="W130" s="9" t="s">
        <v>784</v>
      </c>
      <c r="AA130" s="8">
        <v>0.03</v>
      </c>
      <c r="AB130" s="11" t="s">
        <v>176</v>
      </c>
      <c r="AG130" s="11" t="s">
        <v>195</v>
      </c>
      <c r="AH130" s="11" t="s">
        <v>177</v>
      </c>
      <c r="BX130" s="11" t="s">
        <v>196</v>
      </c>
      <c r="CD130" s="7" t="s">
        <v>200</v>
      </c>
      <c r="CE130" s="5" t="s">
        <v>636</v>
      </c>
      <c r="CF130" s="5"/>
      <c r="CG130" s="5"/>
      <c r="CH130" s="5"/>
      <c r="CI130" s="5"/>
      <c r="CJ130" s="5"/>
      <c r="CK130" s="5"/>
      <c r="CL130" s="5"/>
      <c r="CM130" s="5"/>
      <c r="CN130" s="5"/>
      <c r="CO130" s="5" t="s">
        <v>637</v>
      </c>
      <c r="CP130" s="5"/>
      <c r="CQ130" s="5"/>
      <c r="CR130" s="5"/>
      <c r="CS130" s="5"/>
      <c r="CT130" s="5"/>
      <c r="CU130" s="5"/>
      <c r="CV130" s="5"/>
      <c r="CW130" s="5"/>
      <c r="CX130" s="5"/>
      <c r="CY130" s="5"/>
      <c r="CZ130" s="5"/>
      <c r="DA130" s="5"/>
      <c r="DB130" s="5"/>
      <c r="DC130" s="5"/>
      <c r="DD130" s="5"/>
      <c r="DE130" s="5"/>
      <c r="DF130" s="5"/>
      <c r="DG130" s="5"/>
      <c r="DH130" s="5"/>
      <c r="DI130" s="5"/>
      <c r="DJ130" s="5"/>
      <c r="DK130" s="5"/>
      <c r="DL130" s="5"/>
      <c r="DM130" s="5"/>
      <c r="DN130" s="5"/>
      <c r="DO130" s="5"/>
      <c r="DP130" s="5"/>
      <c r="DQ130" s="5"/>
      <c r="DR130" s="5"/>
      <c r="DS130" s="5" t="s">
        <v>638</v>
      </c>
      <c r="DT130" s="5"/>
      <c r="DU130" s="5"/>
      <c r="DV130" s="5"/>
      <c r="DW130" s="5"/>
      <c r="DX130" s="5"/>
      <c r="DY130" s="5"/>
      <c r="DZ130" s="5"/>
      <c r="EA130" s="5"/>
      <c r="EB130" s="5"/>
      <c r="EC130" s="5"/>
      <c r="ED130" s="5"/>
      <c r="EE130" s="5"/>
      <c r="EF130" s="5"/>
      <c r="EG130" s="5"/>
      <c r="EH130" s="5"/>
      <c r="EI130" s="5"/>
      <c r="EJ130" s="5"/>
      <c r="EK130" s="5"/>
      <c r="EL130" s="5"/>
      <c r="EM130" s="5"/>
      <c r="EN130" s="5"/>
      <c r="EO130" s="5"/>
      <c r="EP130" s="5"/>
      <c r="EQ130" s="5"/>
      <c r="ER130" s="5"/>
      <c r="ES130" s="5" t="s">
        <v>639</v>
      </c>
      <c r="FU130" s="11" t="s">
        <v>204</v>
      </c>
    </row>
    <row r="131" spans="1:177" s="11" customFormat="1" x14ac:dyDescent="0.25">
      <c r="A131" s="11" t="s">
        <v>173</v>
      </c>
      <c r="B131" s="11" t="s">
        <v>193</v>
      </c>
      <c r="C131" s="11" t="s">
        <v>192</v>
      </c>
      <c r="D131" s="11" t="s">
        <v>760</v>
      </c>
      <c r="E131" s="11" t="s">
        <v>628</v>
      </c>
      <c r="F131" s="22" t="s">
        <v>629</v>
      </c>
      <c r="I131" s="11" t="s">
        <v>759</v>
      </c>
      <c r="J131" s="3">
        <v>4013051019514</v>
      </c>
      <c r="K131" s="11" t="s">
        <v>194</v>
      </c>
      <c r="M131" s="11">
        <v>24</v>
      </c>
      <c r="N131" s="11" t="s">
        <v>175</v>
      </c>
      <c r="O131" s="11" t="s">
        <v>182</v>
      </c>
      <c r="P131" s="11">
        <f t="shared" si="14"/>
        <v>9.8760330578512399</v>
      </c>
      <c r="Q131" s="11">
        <v>0</v>
      </c>
      <c r="R131" s="11" t="s">
        <v>176</v>
      </c>
      <c r="S131" s="11" t="s">
        <v>195</v>
      </c>
      <c r="W131" s="9" t="s">
        <v>784</v>
      </c>
      <c r="AA131" s="8">
        <v>0.03</v>
      </c>
      <c r="AB131" s="11" t="s">
        <v>176</v>
      </c>
      <c r="AG131" s="11" t="s">
        <v>195</v>
      </c>
      <c r="AH131" s="11" t="s">
        <v>177</v>
      </c>
      <c r="BX131" s="11" t="s">
        <v>197</v>
      </c>
      <c r="CD131" s="7" t="s">
        <v>200</v>
      </c>
      <c r="CE131" s="5" t="s">
        <v>636</v>
      </c>
      <c r="CF131" s="5"/>
      <c r="CG131" s="5"/>
      <c r="CH131" s="5"/>
      <c r="CI131" s="5"/>
      <c r="CJ131" s="5"/>
      <c r="CK131" s="5"/>
      <c r="CL131" s="5"/>
      <c r="CM131" s="5"/>
      <c r="CN131" s="5"/>
      <c r="CO131" s="5" t="s">
        <v>637</v>
      </c>
      <c r="CP131" s="5"/>
      <c r="CQ131" s="5"/>
      <c r="CR131" s="5"/>
      <c r="CS131" s="5"/>
      <c r="CT131" s="5"/>
      <c r="CU131" s="5"/>
      <c r="CV131" s="5"/>
      <c r="CW131" s="5"/>
      <c r="CX131" s="5"/>
      <c r="CY131" s="5"/>
      <c r="CZ131" s="5"/>
      <c r="DA131" s="5"/>
      <c r="DB131" s="5"/>
      <c r="DC131" s="5"/>
      <c r="DD131" s="5"/>
      <c r="DE131" s="5"/>
      <c r="DF131" s="5"/>
      <c r="DG131" s="5"/>
      <c r="DH131" s="5"/>
      <c r="DI131" s="5"/>
      <c r="DJ131" s="5"/>
      <c r="DK131" s="5"/>
      <c r="DL131" s="5"/>
      <c r="DM131" s="5"/>
      <c r="DN131" s="5"/>
      <c r="DO131" s="5"/>
      <c r="DP131" s="5"/>
      <c r="DQ131" s="5"/>
      <c r="DR131" s="5"/>
      <c r="DS131" s="5" t="s">
        <v>638</v>
      </c>
      <c r="DT131" s="5"/>
      <c r="DU131" s="5"/>
      <c r="DV131" s="5"/>
      <c r="DW131" s="5"/>
      <c r="DX131" s="5"/>
      <c r="DY131" s="5"/>
      <c r="DZ131" s="5"/>
      <c r="EA131" s="5"/>
      <c r="EB131" s="5"/>
      <c r="EC131" s="5"/>
      <c r="ED131" s="5"/>
      <c r="EE131" s="5"/>
      <c r="EF131" s="5"/>
      <c r="EG131" s="5"/>
      <c r="EH131" s="5"/>
      <c r="EI131" s="5"/>
      <c r="EJ131" s="5"/>
      <c r="EK131" s="5"/>
      <c r="EL131" s="5"/>
      <c r="EM131" s="5"/>
      <c r="EN131" s="5"/>
      <c r="EO131" s="5"/>
      <c r="EP131" s="5"/>
      <c r="EQ131" s="5"/>
      <c r="ER131" s="5"/>
      <c r="ES131" s="5" t="s">
        <v>639</v>
      </c>
      <c r="FU131" s="11" t="s">
        <v>204</v>
      </c>
    </row>
    <row r="132" spans="1:177" s="11" customFormat="1" x14ac:dyDescent="0.25">
      <c r="A132" s="11" t="s">
        <v>173</v>
      </c>
      <c r="B132" s="11" t="s">
        <v>193</v>
      </c>
      <c r="C132" s="11" t="s">
        <v>192</v>
      </c>
      <c r="D132" s="11" t="s">
        <v>773</v>
      </c>
      <c r="E132" s="11" t="s">
        <v>630</v>
      </c>
      <c r="F132" s="22" t="s">
        <v>631</v>
      </c>
      <c r="I132" s="11" t="s">
        <v>765</v>
      </c>
      <c r="J132" s="3">
        <v>4013051026314</v>
      </c>
      <c r="K132" s="11" t="s">
        <v>194</v>
      </c>
      <c r="M132" s="11">
        <v>24</v>
      </c>
      <c r="N132" s="11" t="s">
        <v>175</v>
      </c>
      <c r="O132" s="11" t="s">
        <v>182</v>
      </c>
      <c r="P132" s="11">
        <f t="shared" si="14"/>
        <v>9.8760330578512399</v>
      </c>
      <c r="Q132" s="11">
        <v>0</v>
      </c>
      <c r="R132" s="11" t="s">
        <v>176</v>
      </c>
      <c r="S132" s="11" t="s">
        <v>195</v>
      </c>
      <c r="W132" s="9" t="s">
        <v>784</v>
      </c>
      <c r="AA132" s="8">
        <v>0.03</v>
      </c>
      <c r="AB132" s="11" t="s">
        <v>176</v>
      </c>
      <c r="AG132" s="11" t="s">
        <v>195</v>
      </c>
      <c r="AH132" s="11" t="s">
        <v>177</v>
      </c>
      <c r="BX132" s="11" t="s">
        <v>198</v>
      </c>
      <c r="CD132" s="7" t="s">
        <v>200</v>
      </c>
      <c r="CE132" s="5" t="s">
        <v>636</v>
      </c>
      <c r="CF132" s="5"/>
      <c r="CG132" s="5"/>
      <c r="CH132" s="5"/>
      <c r="CI132" s="5"/>
      <c r="CJ132" s="5"/>
      <c r="CK132" s="5"/>
      <c r="CL132" s="5"/>
      <c r="CM132" s="5"/>
      <c r="CN132" s="5"/>
      <c r="CO132" s="5" t="s">
        <v>637</v>
      </c>
      <c r="CP132" s="5"/>
      <c r="CQ132" s="5"/>
      <c r="CR132" s="5"/>
      <c r="CS132" s="5"/>
      <c r="CT132" s="5"/>
      <c r="CU132" s="5"/>
      <c r="CV132" s="5"/>
      <c r="CW132" s="5"/>
      <c r="CX132" s="5"/>
      <c r="CY132" s="5"/>
      <c r="CZ132" s="5"/>
      <c r="DA132" s="5"/>
      <c r="DB132" s="5"/>
      <c r="DC132" s="5"/>
      <c r="DD132" s="5"/>
      <c r="DE132" s="5"/>
      <c r="DF132" s="5"/>
      <c r="DG132" s="5"/>
      <c r="DH132" s="5"/>
      <c r="DI132" s="5"/>
      <c r="DJ132" s="5"/>
      <c r="DK132" s="5"/>
      <c r="DL132" s="5"/>
      <c r="DM132" s="5"/>
      <c r="DN132" s="5"/>
      <c r="DO132" s="5"/>
      <c r="DP132" s="5"/>
      <c r="DQ132" s="5"/>
      <c r="DR132" s="5"/>
      <c r="DS132" s="5" t="s">
        <v>638</v>
      </c>
      <c r="DT132" s="5"/>
      <c r="DU132" s="5"/>
      <c r="DV132" s="5"/>
      <c r="DW132" s="5"/>
      <c r="DX132" s="5"/>
      <c r="DY132" s="5"/>
      <c r="DZ132" s="5"/>
      <c r="EA132" s="5"/>
      <c r="EB132" s="5"/>
      <c r="EC132" s="5"/>
      <c r="ED132" s="5"/>
      <c r="EE132" s="5"/>
      <c r="EF132" s="5"/>
      <c r="EG132" s="5"/>
      <c r="EH132" s="5"/>
      <c r="EI132" s="5"/>
      <c r="EJ132" s="5"/>
      <c r="EK132" s="5"/>
      <c r="EL132" s="5"/>
      <c r="EM132" s="5"/>
      <c r="EN132" s="5"/>
      <c r="EO132" s="5"/>
      <c r="EP132" s="5"/>
      <c r="EQ132" s="5"/>
      <c r="ER132" s="5"/>
      <c r="ES132" s="5" t="s">
        <v>639</v>
      </c>
      <c r="FU132" s="11" t="s">
        <v>204</v>
      </c>
    </row>
    <row r="133" spans="1:177" s="11" customFormat="1" x14ac:dyDescent="0.25">
      <c r="A133" s="11" t="s">
        <v>173</v>
      </c>
      <c r="B133" s="11" t="s">
        <v>193</v>
      </c>
      <c r="C133" s="11" t="s">
        <v>192</v>
      </c>
      <c r="D133" s="11" t="s">
        <v>774</v>
      </c>
      <c r="E133" s="11" t="s">
        <v>632</v>
      </c>
      <c r="F133" s="22" t="s">
        <v>633</v>
      </c>
      <c r="I133" s="11" t="s">
        <v>772</v>
      </c>
      <c r="J133" s="3">
        <v>4013051019521</v>
      </c>
      <c r="K133" s="11" t="s">
        <v>194</v>
      </c>
      <c r="M133" s="11">
        <v>24</v>
      </c>
      <c r="N133" s="11" t="s">
        <v>175</v>
      </c>
      <c r="O133" s="11" t="s">
        <v>182</v>
      </c>
      <c r="P133" s="11">
        <f t="shared" si="14"/>
        <v>9.8760330578512399</v>
      </c>
      <c r="Q133" s="11">
        <v>0</v>
      </c>
      <c r="R133" s="11" t="s">
        <v>176</v>
      </c>
      <c r="S133" s="11" t="s">
        <v>195</v>
      </c>
      <c r="W133" s="9" t="s">
        <v>784</v>
      </c>
      <c r="AA133" s="8">
        <v>0.03</v>
      </c>
      <c r="AB133" s="11" t="s">
        <v>176</v>
      </c>
      <c r="AG133" s="11" t="s">
        <v>195</v>
      </c>
      <c r="AH133" s="11" t="s">
        <v>177</v>
      </c>
      <c r="BX133" s="11" t="s">
        <v>198</v>
      </c>
      <c r="CD133" s="7" t="s">
        <v>200</v>
      </c>
      <c r="CE133" s="5" t="s">
        <v>636</v>
      </c>
      <c r="CF133" s="5"/>
      <c r="CG133" s="5"/>
      <c r="CH133" s="5"/>
      <c r="CI133" s="5"/>
      <c r="CJ133" s="5"/>
      <c r="CK133" s="5"/>
      <c r="CL133" s="5"/>
      <c r="CM133" s="5"/>
      <c r="CN133" s="5"/>
      <c r="CO133" s="5" t="s">
        <v>637</v>
      </c>
      <c r="CP133" s="5"/>
      <c r="CQ133" s="5"/>
      <c r="CR133" s="5"/>
      <c r="CS133" s="5"/>
      <c r="CT133" s="5"/>
      <c r="CU133" s="5"/>
      <c r="CV133" s="5"/>
      <c r="CW133" s="5"/>
      <c r="CX133" s="5"/>
      <c r="CY133" s="5"/>
      <c r="CZ133" s="5"/>
      <c r="DA133" s="5"/>
      <c r="DB133" s="5"/>
      <c r="DC133" s="5"/>
      <c r="DD133" s="5"/>
      <c r="DE133" s="5"/>
      <c r="DF133" s="5"/>
      <c r="DG133" s="5"/>
      <c r="DH133" s="5"/>
      <c r="DI133" s="5"/>
      <c r="DJ133" s="5"/>
      <c r="DK133" s="5"/>
      <c r="DL133" s="5"/>
      <c r="DM133" s="5"/>
      <c r="DN133" s="5"/>
      <c r="DO133" s="5"/>
      <c r="DP133" s="5"/>
      <c r="DQ133" s="5"/>
      <c r="DR133" s="5"/>
      <c r="DS133" s="5" t="s">
        <v>638</v>
      </c>
      <c r="DT133" s="5"/>
      <c r="DU133" s="5"/>
      <c r="DV133" s="5"/>
      <c r="DW133" s="5"/>
      <c r="DX133" s="5"/>
      <c r="DY133" s="5"/>
      <c r="DZ133" s="5"/>
      <c r="EA133" s="5"/>
      <c r="EB133" s="5"/>
      <c r="EC133" s="5"/>
      <c r="ED133" s="5"/>
      <c r="EE133" s="5"/>
      <c r="EF133" s="5"/>
      <c r="EG133" s="5"/>
      <c r="EH133" s="5"/>
      <c r="EI133" s="5"/>
      <c r="EJ133" s="5"/>
      <c r="EK133" s="5"/>
      <c r="EL133" s="5"/>
      <c r="EM133" s="5"/>
      <c r="EN133" s="5"/>
      <c r="EO133" s="5"/>
      <c r="EP133" s="5"/>
      <c r="EQ133" s="5"/>
      <c r="ER133" s="5"/>
      <c r="ES133" s="5" t="s">
        <v>639</v>
      </c>
      <c r="FU133" s="11" t="s">
        <v>204</v>
      </c>
    </row>
    <row r="134" spans="1:177" s="11" customFormat="1" x14ac:dyDescent="0.25">
      <c r="A134" s="11" t="s">
        <v>173</v>
      </c>
      <c r="B134" s="11" t="s">
        <v>193</v>
      </c>
      <c r="C134" s="11" t="s">
        <v>192</v>
      </c>
      <c r="D134" s="11" t="s">
        <v>781</v>
      </c>
      <c r="E134" s="11" t="s">
        <v>634</v>
      </c>
      <c r="F134" s="22" t="s">
        <v>635</v>
      </c>
      <c r="I134" s="11" t="s">
        <v>780</v>
      </c>
      <c r="J134" s="3">
        <v>4013051033299</v>
      </c>
      <c r="K134" s="11" t="s">
        <v>194</v>
      </c>
      <c r="M134" s="11">
        <v>24</v>
      </c>
      <c r="N134" s="11" t="s">
        <v>175</v>
      </c>
      <c r="O134" s="11" t="s">
        <v>182</v>
      </c>
      <c r="P134" s="11">
        <f t="shared" si="14"/>
        <v>9.8760330578512399</v>
      </c>
      <c r="Q134" s="11">
        <v>0</v>
      </c>
      <c r="R134" s="11" t="s">
        <v>176</v>
      </c>
      <c r="S134" s="11" t="s">
        <v>195</v>
      </c>
      <c r="W134" s="9" t="s">
        <v>784</v>
      </c>
      <c r="AA134" s="8">
        <v>0.03</v>
      </c>
      <c r="AB134" s="11" t="s">
        <v>176</v>
      </c>
      <c r="AG134" s="11" t="s">
        <v>195</v>
      </c>
      <c r="AH134" s="11" t="s">
        <v>177</v>
      </c>
      <c r="BX134" s="11" t="s">
        <v>199</v>
      </c>
      <c r="CD134" s="7" t="s">
        <v>200</v>
      </c>
      <c r="CE134" s="5" t="s">
        <v>636</v>
      </c>
      <c r="CF134" s="5"/>
      <c r="CG134" s="5"/>
      <c r="CH134" s="5"/>
      <c r="CI134" s="5"/>
      <c r="CJ134" s="5"/>
      <c r="CK134" s="5"/>
      <c r="CL134" s="5"/>
      <c r="CM134" s="5"/>
      <c r="CN134" s="5"/>
      <c r="CO134" s="5" t="s">
        <v>637</v>
      </c>
      <c r="CP134" s="5"/>
      <c r="CQ134" s="5"/>
      <c r="CR134" s="5"/>
      <c r="CS134" s="5"/>
      <c r="CT134" s="5"/>
      <c r="CU134" s="5"/>
      <c r="CV134" s="5"/>
      <c r="CW134" s="5"/>
      <c r="CX134" s="5"/>
      <c r="CY134" s="5"/>
      <c r="CZ134" s="5"/>
      <c r="DA134" s="5"/>
      <c r="DB134" s="5"/>
      <c r="DC134" s="5"/>
      <c r="DD134" s="5"/>
      <c r="DE134" s="5"/>
      <c r="DF134" s="5"/>
      <c r="DG134" s="5"/>
      <c r="DH134" s="5"/>
      <c r="DI134" s="5"/>
      <c r="DJ134" s="5"/>
      <c r="DK134" s="5"/>
      <c r="DL134" s="5"/>
      <c r="DM134" s="5"/>
      <c r="DN134" s="5"/>
      <c r="DO134" s="5"/>
      <c r="DP134" s="5"/>
      <c r="DQ134" s="5"/>
      <c r="DR134" s="5"/>
      <c r="DS134" s="5" t="s">
        <v>638</v>
      </c>
      <c r="DT134" s="5"/>
      <c r="DU134" s="5"/>
      <c r="DV134" s="5"/>
      <c r="DW134" s="5"/>
      <c r="DX134" s="5"/>
      <c r="DY134" s="5"/>
      <c r="DZ134" s="5"/>
      <c r="EA134" s="5"/>
      <c r="EB134" s="5"/>
      <c r="EC134" s="5"/>
      <c r="ED134" s="5"/>
      <c r="EE134" s="5"/>
      <c r="EF134" s="5"/>
      <c r="EG134" s="5"/>
      <c r="EH134" s="5"/>
      <c r="EI134" s="5"/>
      <c r="EJ134" s="5"/>
      <c r="EK134" s="5"/>
      <c r="EL134" s="5"/>
      <c r="EM134" s="5"/>
      <c r="EN134" s="5"/>
      <c r="EO134" s="5"/>
      <c r="EP134" s="5"/>
      <c r="EQ134" s="5"/>
      <c r="ER134" s="5"/>
      <c r="ES134" s="5" t="s">
        <v>639</v>
      </c>
      <c r="FU134" s="11" t="s">
        <v>204</v>
      </c>
    </row>
    <row r="135" spans="1:177" s="11" customFormat="1" x14ac:dyDescent="0.25">
      <c r="A135" s="11" t="s">
        <v>173</v>
      </c>
      <c r="B135" s="11" t="s">
        <v>193</v>
      </c>
      <c r="C135" s="11" t="s">
        <v>192</v>
      </c>
      <c r="D135" s="11" t="s">
        <v>881</v>
      </c>
      <c r="E135" s="11" t="s">
        <v>640</v>
      </c>
      <c r="F135" s="22" t="s">
        <v>641</v>
      </c>
      <c r="I135" s="11" t="s">
        <v>812</v>
      </c>
      <c r="J135" s="3">
        <v>4013051038720</v>
      </c>
      <c r="K135" s="11" t="s">
        <v>194</v>
      </c>
      <c r="M135" s="11">
        <v>24</v>
      </c>
      <c r="N135" s="11" t="s">
        <v>175</v>
      </c>
      <c r="O135" s="11" t="s">
        <v>182</v>
      </c>
      <c r="P135" s="11">
        <f t="shared" ref="P135:P137" si="15">14.95/1.21</f>
        <v>12.355371900826446</v>
      </c>
      <c r="Q135" s="11">
        <v>0</v>
      </c>
      <c r="R135" s="11" t="s">
        <v>176</v>
      </c>
      <c r="S135" s="11" t="s">
        <v>195</v>
      </c>
      <c r="W135" s="11" t="s">
        <v>821</v>
      </c>
      <c r="AA135" s="8">
        <v>0.17</v>
      </c>
      <c r="AB135" s="11" t="s">
        <v>176</v>
      </c>
      <c r="AG135" s="11" t="s">
        <v>195</v>
      </c>
      <c r="AH135" s="11" t="s">
        <v>177</v>
      </c>
      <c r="BX135" s="11" t="s">
        <v>624</v>
      </c>
      <c r="CD135" s="11" t="s">
        <v>520</v>
      </c>
      <c r="CE135" s="5" t="s">
        <v>400</v>
      </c>
      <c r="CF135" s="5"/>
      <c r="CG135" s="5"/>
      <c r="CH135" s="5"/>
      <c r="CI135" s="5"/>
      <c r="CJ135" s="5"/>
      <c r="CK135" s="5"/>
      <c r="CL135" s="5"/>
      <c r="CM135" s="5"/>
      <c r="CN135" s="5"/>
      <c r="CO135" s="5" t="s">
        <v>539</v>
      </c>
      <c r="CP135" s="5"/>
      <c r="CQ135" s="5"/>
      <c r="CR135" s="5"/>
      <c r="CS135" s="5"/>
      <c r="CT135" s="5"/>
      <c r="CU135" s="5"/>
      <c r="CV135" s="5"/>
      <c r="CW135" s="5"/>
      <c r="CX135" s="5"/>
      <c r="CY135" s="5"/>
      <c r="CZ135" s="5"/>
      <c r="DA135" s="5"/>
      <c r="DB135" s="5"/>
      <c r="DC135" s="5"/>
      <c r="DD135" s="5"/>
      <c r="DE135" s="5"/>
      <c r="DF135" s="5"/>
      <c r="DG135" s="5"/>
      <c r="DH135" s="5"/>
      <c r="DI135" s="5"/>
      <c r="DJ135" s="5"/>
      <c r="DK135" s="5"/>
      <c r="DL135" s="5"/>
      <c r="DM135" s="5"/>
      <c r="DN135" s="5"/>
      <c r="DO135" s="5"/>
      <c r="DP135" s="5"/>
      <c r="DQ135" s="5"/>
      <c r="DR135" s="5"/>
      <c r="DS135" s="5" t="s">
        <v>245</v>
      </c>
      <c r="DT135" s="5"/>
      <c r="DU135" s="5"/>
      <c r="DV135" s="5"/>
      <c r="DW135" s="5"/>
      <c r="DX135" s="5"/>
      <c r="DY135" s="5"/>
      <c r="DZ135" s="5"/>
      <c r="EA135" s="5"/>
      <c r="EB135" s="5"/>
      <c r="EC135" s="5"/>
      <c r="ED135" s="5"/>
      <c r="EE135" s="5"/>
      <c r="EF135" s="5"/>
      <c r="EG135" s="5"/>
      <c r="EH135" s="5"/>
      <c r="EI135" s="5"/>
      <c r="EJ135" s="5"/>
      <c r="EK135" s="5"/>
      <c r="EL135" s="5"/>
      <c r="EM135" s="5"/>
      <c r="EN135" s="5"/>
      <c r="EO135" s="5"/>
      <c r="EP135" s="5"/>
      <c r="EQ135" s="5"/>
      <c r="ER135" s="5"/>
      <c r="ES135" s="5" t="s">
        <v>400</v>
      </c>
      <c r="FU135" s="11" t="s">
        <v>204</v>
      </c>
    </row>
    <row r="136" spans="1:177" s="11" customFormat="1" x14ac:dyDescent="0.25">
      <c r="A136" s="11" t="s">
        <v>173</v>
      </c>
      <c r="B136" s="11" t="s">
        <v>193</v>
      </c>
      <c r="C136" s="11" t="s">
        <v>192</v>
      </c>
      <c r="D136" s="11" t="s">
        <v>831</v>
      </c>
      <c r="E136" s="11" t="s">
        <v>642</v>
      </c>
      <c r="F136" s="22" t="s">
        <v>643</v>
      </c>
      <c r="I136" s="11" t="s">
        <v>823</v>
      </c>
      <c r="J136" s="3">
        <v>4013051209328</v>
      </c>
      <c r="K136" s="11" t="s">
        <v>194</v>
      </c>
      <c r="M136" s="11">
        <v>24</v>
      </c>
      <c r="N136" s="11" t="s">
        <v>175</v>
      </c>
      <c r="O136" s="11" t="s">
        <v>182</v>
      </c>
      <c r="P136" s="11">
        <f t="shared" si="15"/>
        <v>12.355371900826446</v>
      </c>
      <c r="Q136" s="11">
        <v>0</v>
      </c>
      <c r="R136" s="11" t="s">
        <v>176</v>
      </c>
      <c r="S136" s="11" t="s">
        <v>195</v>
      </c>
      <c r="W136" s="11" t="s">
        <v>821</v>
      </c>
      <c r="AA136" s="8">
        <v>0.17</v>
      </c>
      <c r="AB136" s="11" t="s">
        <v>176</v>
      </c>
      <c r="AG136" s="11" t="s">
        <v>195</v>
      </c>
      <c r="AH136" s="11" t="s">
        <v>177</v>
      </c>
      <c r="BX136" s="11" t="s">
        <v>238</v>
      </c>
      <c r="CD136" s="11" t="s">
        <v>520</v>
      </c>
      <c r="CE136" s="5" t="s">
        <v>400</v>
      </c>
      <c r="CF136" s="5"/>
      <c r="CG136" s="5"/>
      <c r="CH136" s="5"/>
      <c r="CI136" s="5"/>
      <c r="CJ136" s="5"/>
      <c r="CK136" s="5"/>
      <c r="CL136" s="5"/>
      <c r="CM136" s="5"/>
      <c r="CN136" s="5"/>
      <c r="CO136" s="5" t="s">
        <v>539</v>
      </c>
      <c r="CP136" s="5"/>
      <c r="CQ136" s="5"/>
      <c r="CR136" s="5"/>
      <c r="CS136" s="5"/>
      <c r="CT136" s="5"/>
      <c r="CU136" s="5"/>
      <c r="CV136" s="5"/>
      <c r="CW136" s="5"/>
      <c r="CX136" s="5"/>
      <c r="CY136" s="5"/>
      <c r="CZ136" s="5"/>
      <c r="DA136" s="5"/>
      <c r="DB136" s="5"/>
      <c r="DC136" s="5"/>
      <c r="DD136" s="5"/>
      <c r="DE136" s="5"/>
      <c r="DF136" s="5"/>
      <c r="DG136" s="5"/>
      <c r="DH136" s="5"/>
      <c r="DI136" s="5"/>
      <c r="DJ136" s="5"/>
      <c r="DK136" s="5"/>
      <c r="DL136" s="5"/>
      <c r="DM136" s="5"/>
      <c r="DN136" s="5"/>
      <c r="DO136" s="5"/>
      <c r="DP136" s="5"/>
      <c r="DQ136" s="5"/>
      <c r="DR136" s="5"/>
      <c r="DS136" s="5" t="s">
        <v>245</v>
      </c>
      <c r="DT136" s="5"/>
      <c r="DU136" s="5"/>
      <c r="DV136" s="5"/>
      <c r="DW136" s="5"/>
      <c r="DX136" s="5"/>
      <c r="DY136" s="5"/>
      <c r="DZ136" s="5"/>
      <c r="EA136" s="5"/>
      <c r="EB136" s="5"/>
      <c r="EC136" s="5"/>
      <c r="ED136" s="5"/>
      <c r="EE136" s="5"/>
      <c r="EF136" s="5"/>
      <c r="EG136" s="5"/>
      <c r="EH136" s="5"/>
      <c r="EI136" s="5"/>
      <c r="EJ136" s="5"/>
      <c r="EK136" s="5"/>
      <c r="EL136" s="5"/>
      <c r="EM136" s="5"/>
      <c r="EN136" s="5"/>
      <c r="EO136" s="5"/>
      <c r="EP136" s="5"/>
      <c r="EQ136" s="5"/>
      <c r="ER136" s="5"/>
      <c r="ES136" s="5" t="s">
        <v>400</v>
      </c>
      <c r="FU136" s="11" t="s">
        <v>204</v>
      </c>
    </row>
    <row r="137" spans="1:177" s="11" customFormat="1" x14ac:dyDescent="0.25">
      <c r="A137" s="11" t="s">
        <v>173</v>
      </c>
      <c r="B137" s="11" t="s">
        <v>193</v>
      </c>
      <c r="C137" s="11" t="s">
        <v>192</v>
      </c>
      <c r="D137" s="11" t="s">
        <v>841</v>
      </c>
      <c r="E137" s="11" t="s">
        <v>644</v>
      </c>
      <c r="F137" s="22" t="s">
        <v>645</v>
      </c>
      <c r="I137" s="11" t="s">
        <v>832</v>
      </c>
      <c r="J137" s="3">
        <v>4013051209335</v>
      </c>
      <c r="K137" s="11" t="s">
        <v>194</v>
      </c>
      <c r="M137" s="11">
        <v>24</v>
      </c>
      <c r="N137" s="11" t="s">
        <v>175</v>
      </c>
      <c r="O137" s="11" t="s">
        <v>182</v>
      </c>
      <c r="P137" s="11">
        <f t="shared" si="15"/>
        <v>12.355371900826446</v>
      </c>
      <c r="Q137" s="11">
        <v>0</v>
      </c>
      <c r="R137" s="11" t="s">
        <v>176</v>
      </c>
      <c r="S137" s="11" t="s">
        <v>195</v>
      </c>
      <c r="W137" s="11" t="s">
        <v>821</v>
      </c>
      <c r="AA137" s="8">
        <v>0.17</v>
      </c>
      <c r="AB137" s="11" t="s">
        <v>176</v>
      </c>
      <c r="AG137" s="11" t="s">
        <v>195</v>
      </c>
      <c r="AH137" s="11" t="s">
        <v>177</v>
      </c>
      <c r="BX137" s="11" t="s">
        <v>210</v>
      </c>
      <c r="CD137" s="11" t="s">
        <v>520</v>
      </c>
      <c r="CE137" s="5" t="s">
        <v>400</v>
      </c>
      <c r="CF137" s="5"/>
      <c r="CG137" s="5"/>
      <c r="CH137" s="5"/>
      <c r="CI137" s="5"/>
      <c r="CJ137" s="5"/>
      <c r="CK137" s="5"/>
      <c r="CL137" s="5"/>
      <c r="CM137" s="5"/>
      <c r="CN137" s="5"/>
      <c r="CO137" s="5" t="s">
        <v>539</v>
      </c>
      <c r="CP137" s="5"/>
      <c r="CQ137" s="5"/>
      <c r="CR137" s="5"/>
      <c r="CS137" s="5"/>
      <c r="CT137" s="5"/>
      <c r="CU137" s="5"/>
      <c r="CV137" s="5"/>
      <c r="CW137" s="5"/>
      <c r="CX137" s="5"/>
      <c r="CY137" s="5"/>
      <c r="CZ137" s="5"/>
      <c r="DA137" s="5"/>
      <c r="DB137" s="5"/>
      <c r="DC137" s="5"/>
      <c r="DD137" s="5"/>
      <c r="DE137" s="5"/>
      <c r="DF137" s="5"/>
      <c r="DG137" s="5"/>
      <c r="DH137" s="5"/>
      <c r="DI137" s="5"/>
      <c r="DJ137" s="5"/>
      <c r="DK137" s="5"/>
      <c r="DL137" s="5"/>
      <c r="DM137" s="5"/>
      <c r="DN137" s="5"/>
      <c r="DO137" s="5"/>
      <c r="DP137" s="5"/>
      <c r="DQ137" s="5"/>
      <c r="DR137" s="5"/>
      <c r="DS137" s="5" t="s">
        <v>245</v>
      </c>
      <c r="DT137" s="5"/>
      <c r="DU137" s="5"/>
      <c r="DV137" s="5"/>
      <c r="DW137" s="5"/>
      <c r="DX137" s="5"/>
      <c r="DY137" s="5"/>
      <c r="DZ137" s="5"/>
      <c r="EA137" s="5"/>
      <c r="EB137" s="5"/>
      <c r="EC137" s="5"/>
      <c r="ED137" s="5"/>
      <c r="EE137" s="5"/>
      <c r="EF137" s="5"/>
      <c r="EG137" s="5"/>
      <c r="EH137" s="5"/>
      <c r="EI137" s="5"/>
      <c r="EJ137" s="5"/>
      <c r="EK137" s="5"/>
      <c r="EL137" s="5"/>
      <c r="EM137" s="5"/>
      <c r="EN137" s="5"/>
      <c r="EO137" s="5"/>
      <c r="EP137" s="5"/>
      <c r="EQ137" s="5"/>
      <c r="ER137" s="5"/>
      <c r="ES137" s="5" t="s">
        <v>400</v>
      </c>
      <c r="FU137" s="11" t="s">
        <v>204</v>
      </c>
    </row>
    <row r="138" spans="1:177" s="11" customFormat="1" x14ac:dyDescent="0.25">
      <c r="A138" s="11" t="s">
        <v>173</v>
      </c>
      <c r="B138" s="11" t="s">
        <v>193</v>
      </c>
      <c r="C138" s="11" t="s">
        <v>192</v>
      </c>
      <c r="D138" s="11" t="s">
        <v>881</v>
      </c>
      <c r="E138" s="11" t="s">
        <v>646</v>
      </c>
      <c r="F138" s="22" t="s">
        <v>647</v>
      </c>
      <c r="I138" s="11" t="s">
        <v>813</v>
      </c>
      <c r="J138" s="3">
        <v>4013051038713</v>
      </c>
      <c r="K138" s="11" t="s">
        <v>194</v>
      </c>
      <c r="M138" s="11">
        <v>24</v>
      </c>
      <c r="N138" s="11" t="s">
        <v>175</v>
      </c>
      <c r="O138" s="11" t="s">
        <v>182</v>
      </c>
      <c r="P138" s="11">
        <f t="shared" ref="P138:P140" si="16">13.95/1.21</f>
        <v>11.528925619834711</v>
      </c>
      <c r="Q138" s="11">
        <v>0</v>
      </c>
      <c r="R138" s="11" t="s">
        <v>176</v>
      </c>
      <c r="S138" s="11" t="s">
        <v>195</v>
      </c>
      <c r="W138" s="11" t="s">
        <v>821</v>
      </c>
      <c r="AA138" s="8">
        <v>0.16</v>
      </c>
      <c r="AB138" s="11" t="s">
        <v>176</v>
      </c>
      <c r="AG138" s="11" t="s">
        <v>195</v>
      </c>
      <c r="AH138" s="11" t="s">
        <v>177</v>
      </c>
      <c r="BX138" s="11" t="s">
        <v>624</v>
      </c>
      <c r="CD138" s="11" t="s">
        <v>520</v>
      </c>
      <c r="CE138" s="5" t="s">
        <v>400</v>
      </c>
      <c r="CF138" s="5"/>
      <c r="CG138" s="5"/>
      <c r="CH138" s="5"/>
      <c r="CI138" s="5"/>
      <c r="CJ138" s="5"/>
      <c r="CK138" s="5"/>
      <c r="CL138" s="5"/>
      <c r="CM138" s="5"/>
      <c r="CN138" s="5"/>
      <c r="CO138" s="5" t="s">
        <v>287</v>
      </c>
      <c r="CP138" s="5"/>
      <c r="CQ138" s="5"/>
      <c r="CR138" s="5"/>
      <c r="CS138" s="5"/>
      <c r="CT138" s="5"/>
      <c r="CU138" s="5"/>
      <c r="CV138" s="5"/>
      <c r="CW138" s="5"/>
      <c r="CX138" s="5"/>
      <c r="CY138" s="5"/>
      <c r="CZ138" s="5"/>
      <c r="DA138" s="5"/>
      <c r="DB138" s="5"/>
      <c r="DC138" s="5"/>
      <c r="DD138" s="5"/>
      <c r="DE138" s="5"/>
      <c r="DF138" s="5"/>
      <c r="DG138" s="5"/>
      <c r="DH138" s="5"/>
      <c r="DI138" s="5"/>
      <c r="DJ138" s="5"/>
      <c r="DK138" s="5"/>
      <c r="DL138" s="5"/>
      <c r="DM138" s="5"/>
      <c r="DN138" s="5"/>
      <c r="DO138" s="5"/>
      <c r="DP138" s="5"/>
      <c r="DQ138" s="5"/>
      <c r="DR138" s="5"/>
      <c r="DS138" s="5" t="s">
        <v>267</v>
      </c>
      <c r="DT138" s="5"/>
      <c r="DU138" s="5"/>
      <c r="DV138" s="5"/>
      <c r="DW138" s="5"/>
      <c r="DX138" s="5"/>
      <c r="DY138" s="5"/>
      <c r="DZ138" s="5"/>
      <c r="EA138" s="5"/>
      <c r="EB138" s="5"/>
      <c r="EC138" s="5"/>
      <c r="ED138" s="5"/>
      <c r="EE138" s="5"/>
      <c r="EF138" s="5"/>
      <c r="EG138" s="5"/>
      <c r="EH138" s="5"/>
      <c r="EI138" s="5"/>
      <c r="EJ138" s="5"/>
      <c r="EK138" s="5"/>
      <c r="EL138" s="5"/>
      <c r="EM138" s="5"/>
      <c r="EN138" s="5"/>
      <c r="EO138" s="5"/>
      <c r="EP138" s="5"/>
      <c r="EQ138" s="5"/>
      <c r="ER138" s="5"/>
      <c r="ES138" s="5" t="s">
        <v>400</v>
      </c>
      <c r="FU138" s="11" t="s">
        <v>204</v>
      </c>
    </row>
    <row r="139" spans="1:177" s="11" customFormat="1" x14ac:dyDescent="0.25">
      <c r="A139" s="11" t="s">
        <v>173</v>
      </c>
      <c r="B139" s="11" t="s">
        <v>193</v>
      </c>
      <c r="C139" s="11" t="s">
        <v>192</v>
      </c>
      <c r="D139" s="11" t="s">
        <v>831</v>
      </c>
      <c r="E139" s="11" t="s">
        <v>648</v>
      </c>
      <c r="F139" s="22" t="s">
        <v>649</v>
      </c>
      <c r="I139" s="11" t="s">
        <v>822</v>
      </c>
      <c r="J139" s="3">
        <v>4013051029308</v>
      </c>
      <c r="K139" s="11" t="s">
        <v>194</v>
      </c>
      <c r="M139" s="11">
        <v>24</v>
      </c>
      <c r="N139" s="11" t="s">
        <v>175</v>
      </c>
      <c r="O139" s="11" t="s">
        <v>182</v>
      </c>
      <c r="P139" s="11">
        <f t="shared" si="16"/>
        <v>11.528925619834711</v>
      </c>
      <c r="Q139" s="11">
        <v>0</v>
      </c>
      <c r="R139" s="11" t="s">
        <v>176</v>
      </c>
      <c r="S139" s="11" t="s">
        <v>195</v>
      </c>
      <c r="W139" s="11" t="s">
        <v>821</v>
      </c>
      <c r="AA139" s="8">
        <v>0.16</v>
      </c>
      <c r="AB139" s="11" t="s">
        <v>176</v>
      </c>
      <c r="AG139" s="11" t="s">
        <v>195</v>
      </c>
      <c r="AH139" s="11" t="s">
        <v>177</v>
      </c>
      <c r="BX139" s="11" t="s">
        <v>238</v>
      </c>
      <c r="CD139" s="11" t="s">
        <v>520</v>
      </c>
      <c r="CE139" s="5" t="s">
        <v>400</v>
      </c>
      <c r="CF139" s="5"/>
      <c r="CG139" s="5"/>
      <c r="CH139" s="5"/>
      <c r="CI139" s="5"/>
      <c r="CJ139" s="5"/>
      <c r="CK139" s="5"/>
      <c r="CL139" s="5"/>
      <c r="CM139" s="5"/>
      <c r="CN139" s="5"/>
      <c r="CO139" s="5" t="s">
        <v>287</v>
      </c>
      <c r="CP139" s="5"/>
      <c r="CQ139" s="5"/>
      <c r="CR139" s="5"/>
      <c r="CS139" s="5"/>
      <c r="CT139" s="5"/>
      <c r="CU139" s="5"/>
      <c r="CV139" s="5"/>
      <c r="CW139" s="5"/>
      <c r="CX139" s="5"/>
      <c r="CY139" s="5"/>
      <c r="CZ139" s="5"/>
      <c r="DA139" s="5"/>
      <c r="DB139" s="5"/>
      <c r="DC139" s="5"/>
      <c r="DD139" s="5"/>
      <c r="DE139" s="5"/>
      <c r="DF139" s="5"/>
      <c r="DG139" s="5"/>
      <c r="DH139" s="5"/>
      <c r="DI139" s="5"/>
      <c r="DJ139" s="5"/>
      <c r="DK139" s="5"/>
      <c r="DL139" s="5"/>
      <c r="DM139" s="5"/>
      <c r="DN139" s="5"/>
      <c r="DO139" s="5"/>
      <c r="DP139" s="5"/>
      <c r="DQ139" s="5"/>
      <c r="DR139" s="5"/>
      <c r="DS139" s="5" t="s">
        <v>267</v>
      </c>
      <c r="DT139" s="5"/>
      <c r="DU139" s="5"/>
      <c r="DV139" s="5"/>
      <c r="DW139" s="5"/>
      <c r="DX139" s="5"/>
      <c r="DY139" s="5"/>
      <c r="DZ139" s="5"/>
      <c r="EA139" s="5"/>
      <c r="EB139" s="5"/>
      <c r="EC139" s="5"/>
      <c r="ED139" s="5"/>
      <c r="EE139" s="5"/>
      <c r="EF139" s="5"/>
      <c r="EG139" s="5"/>
      <c r="EH139" s="5"/>
      <c r="EI139" s="5"/>
      <c r="EJ139" s="5"/>
      <c r="EK139" s="5"/>
      <c r="EL139" s="5"/>
      <c r="EM139" s="5"/>
      <c r="EN139" s="5"/>
      <c r="EO139" s="5"/>
      <c r="EP139" s="5"/>
      <c r="EQ139" s="5"/>
      <c r="ER139" s="5"/>
      <c r="ES139" s="5" t="s">
        <v>400</v>
      </c>
      <c r="FU139" s="11" t="s">
        <v>204</v>
      </c>
    </row>
    <row r="140" spans="1:177" s="11" customFormat="1" x14ac:dyDescent="0.25">
      <c r="A140" s="11" t="s">
        <v>173</v>
      </c>
      <c r="B140" s="11" t="s">
        <v>193</v>
      </c>
      <c r="C140" s="11" t="s">
        <v>192</v>
      </c>
      <c r="D140" s="11" t="s">
        <v>841</v>
      </c>
      <c r="E140" s="11" t="s">
        <v>650</v>
      </c>
      <c r="F140" s="22" t="s">
        <v>651</v>
      </c>
      <c r="I140" s="11" t="s">
        <v>833</v>
      </c>
      <c r="J140" s="3">
        <v>4013051029315</v>
      </c>
      <c r="K140" s="11" t="s">
        <v>194</v>
      </c>
      <c r="M140" s="11">
        <v>24</v>
      </c>
      <c r="N140" s="11" t="s">
        <v>175</v>
      </c>
      <c r="O140" s="11" t="s">
        <v>182</v>
      </c>
      <c r="P140" s="11">
        <f t="shared" si="16"/>
        <v>11.528925619834711</v>
      </c>
      <c r="Q140" s="11">
        <v>0</v>
      </c>
      <c r="R140" s="11" t="s">
        <v>176</v>
      </c>
      <c r="S140" s="11" t="s">
        <v>195</v>
      </c>
      <c r="W140" s="11" t="s">
        <v>821</v>
      </c>
      <c r="AA140" s="8">
        <v>0.16</v>
      </c>
      <c r="AB140" s="11" t="s">
        <v>176</v>
      </c>
      <c r="AG140" s="11" t="s">
        <v>195</v>
      </c>
      <c r="AH140" s="11" t="s">
        <v>177</v>
      </c>
      <c r="BX140" s="11" t="s">
        <v>210</v>
      </c>
      <c r="CD140" s="11" t="s">
        <v>520</v>
      </c>
      <c r="CE140" s="5" t="s">
        <v>400</v>
      </c>
      <c r="CF140" s="5"/>
      <c r="CG140" s="5"/>
      <c r="CH140" s="5"/>
      <c r="CI140" s="5"/>
      <c r="CJ140" s="5"/>
      <c r="CK140" s="5"/>
      <c r="CL140" s="5"/>
      <c r="CM140" s="5"/>
      <c r="CN140" s="5"/>
      <c r="CO140" s="5" t="s">
        <v>287</v>
      </c>
      <c r="CP140" s="5"/>
      <c r="CQ140" s="5"/>
      <c r="CR140" s="5"/>
      <c r="CS140" s="5"/>
      <c r="CT140" s="5"/>
      <c r="CU140" s="5"/>
      <c r="CV140" s="5"/>
      <c r="CW140" s="5"/>
      <c r="CX140" s="5"/>
      <c r="CY140" s="5"/>
      <c r="CZ140" s="5"/>
      <c r="DA140" s="5"/>
      <c r="DB140" s="5"/>
      <c r="DC140" s="5"/>
      <c r="DD140" s="5"/>
      <c r="DE140" s="5"/>
      <c r="DF140" s="5"/>
      <c r="DG140" s="5"/>
      <c r="DH140" s="5"/>
      <c r="DI140" s="5"/>
      <c r="DJ140" s="5"/>
      <c r="DK140" s="5"/>
      <c r="DL140" s="5"/>
      <c r="DM140" s="5"/>
      <c r="DN140" s="5"/>
      <c r="DO140" s="5"/>
      <c r="DP140" s="5"/>
      <c r="DQ140" s="5"/>
      <c r="DR140" s="5"/>
      <c r="DS140" s="5" t="s">
        <v>267</v>
      </c>
      <c r="DT140" s="5"/>
      <c r="DU140" s="5"/>
      <c r="DV140" s="5"/>
      <c r="DW140" s="5"/>
      <c r="DX140" s="5"/>
      <c r="DY140" s="5"/>
      <c r="DZ140" s="5"/>
      <c r="EA140" s="5"/>
      <c r="EB140" s="5"/>
      <c r="EC140" s="5"/>
      <c r="ED140" s="5"/>
      <c r="EE140" s="5"/>
      <c r="EF140" s="5"/>
      <c r="EG140" s="5"/>
      <c r="EH140" s="5"/>
      <c r="EI140" s="5"/>
      <c r="EJ140" s="5"/>
      <c r="EK140" s="5"/>
      <c r="EL140" s="5"/>
      <c r="EM140" s="5"/>
      <c r="EN140" s="5"/>
      <c r="EO140" s="5"/>
      <c r="EP140" s="5"/>
      <c r="EQ140" s="5"/>
      <c r="ER140" s="5"/>
      <c r="ES140" s="5" t="s">
        <v>400</v>
      </c>
      <c r="FU140" s="11" t="s">
        <v>204</v>
      </c>
    </row>
    <row r="141" spans="1:177" s="11" customFormat="1" x14ac:dyDescent="0.25">
      <c r="A141" s="11" t="s">
        <v>173</v>
      </c>
      <c r="B141" s="11" t="s">
        <v>193</v>
      </c>
      <c r="C141" s="11" t="s">
        <v>192</v>
      </c>
      <c r="D141" s="11" t="s">
        <v>881</v>
      </c>
      <c r="E141" s="11" t="s">
        <v>652</v>
      </c>
      <c r="F141" s="22" t="s">
        <v>653</v>
      </c>
      <c r="I141" s="11" t="s">
        <v>814</v>
      </c>
      <c r="J141" s="3">
        <v>4013051038744</v>
      </c>
      <c r="K141" s="11" t="s">
        <v>194</v>
      </c>
      <c r="M141" s="11">
        <v>24</v>
      </c>
      <c r="N141" s="11" t="s">
        <v>175</v>
      </c>
      <c r="O141" s="11" t="s">
        <v>182</v>
      </c>
      <c r="P141" s="11">
        <f t="shared" ref="P141:P143" si="17">16.95/1.21</f>
        <v>14.008264462809917</v>
      </c>
      <c r="Q141" s="11">
        <v>0</v>
      </c>
      <c r="R141" s="11" t="s">
        <v>176</v>
      </c>
      <c r="S141" s="11" t="s">
        <v>195</v>
      </c>
      <c r="W141" s="11" t="s">
        <v>821</v>
      </c>
      <c r="AA141" s="8">
        <v>0.22</v>
      </c>
      <c r="AB141" s="11" t="s">
        <v>176</v>
      </c>
      <c r="AG141" s="11" t="s">
        <v>195</v>
      </c>
      <c r="AH141" s="11" t="s">
        <v>177</v>
      </c>
      <c r="BX141" s="11" t="s">
        <v>624</v>
      </c>
      <c r="CD141" s="11" t="s">
        <v>520</v>
      </c>
      <c r="CE141" s="5" t="s">
        <v>400</v>
      </c>
      <c r="CF141" s="5"/>
      <c r="CG141" s="5"/>
      <c r="CH141" s="5"/>
      <c r="CI141" s="5"/>
      <c r="CJ141" s="5"/>
      <c r="CK141" s="5"/>
      <c r="CL141" s="5"/>
      <c r="CM141" s="5"/>
      <c r="CN141" s="5"/>
      <c r="CO141" s="5" t="s">
        <v>523</v>
      </c>
      <c r="CP141" s="5"/>
      <c r="CQ141" s="5"/>
      <c r="CR141" s="5"/>
      <c r="CS141" s="5"/>
      <c r="CT141" s="5"/>
      <c r="CU141" s="5"/>
      <c r="CV141" s="5"/>
      <c r="CW141" s="5"/>
      <c r="CX141" s="5"/>
      <c r="CY141" s="5"/>
      <c r="CZ141" s="5"/>
      <c r="DA141" s="5"/>
      <c r="DB141" s="5"/>
      <c r="DC141" s="5"/>
      <c r="DD141" s="5"/>
      <c r="DE141" s="5"/>
      <c r="DF141" s="5"/>
      <c r="DG141" s="5"/>
      <c r="DH141" s="5"/>
      <c r="DI141" s="5"/>
      <c r="DJ141" s="5"/>
      <c r="DK141" s="5"/>
      <c r="DL141" s="5"/>
      <c r="DM141" s="5"/>
      <c r="DN141" s="5"/>
      <c r="DO141" s="5"/>
      <c r="DP141" s="5"/>
      <c r="DQ141" s="5"/>
      <c r="DR141" s="5"/>
      <c r="DS141" s="5" t="s">
        <v>203</v>
      </c>
      <c r="DT141" s="5"/>
      <c r="DU141" s="5"/>
      <c r="DV141" s="5"/>
      <c r="DW141" s="5"/>
      <c r="DX141" s="5"/>
      <c r="DY141" s="5"/>
      <c r="DZ141" s="5"/>
      <c r="EA141" s="5"/>
      <c r="EB141" s="5"/>
      <c r="EC141" s="5"/>
      <c r="ED141" s="5"/>
      <c r="EE141" s="5"/>
      <c r="EF141" s="5"/>
      <c r="EG141" s="5"/>
      <c r="EH141" s="5"/>
      <c r="EI141" s="5"/>
      <c r="EJ141" s="5"/>
      <c r="EK141" s="5"/>
      <c r="EL141" s="5"/>
      <c r="EM141" s="5"/>
      <c r="EN141" s="5"/>
      <c r="EO141" s="5"/>
      <c r="EP141" s="5"/>
      <c r="EQ141" s="5"/>
      <c r="ER141" s="5"/>
      <c r="ES141" s="5" t="s">
        <v>400</v>
      </c>
      <c r="FU141" s="11" t="s">
        <v>204</v>
      </c>
    </row>
    <row r="142" spans="1:177" s="11" customFormat="1" x14ac:dyDescent="0.25">
      <c r="A142" s="11" t="s">
        <v>173</v>
      </c>
      <c r="B142" s="11" t="s">
        <v>193</v>
      </c>
      <c r="C142" s="11" t="s">
        <v>192</v>
      </c>
      <c r="D142" s="11" t="s">
        <v>831</v>
      </c>
      <c r="E142" s="11" t="s">
        <v>654</v>
      </c>
      <c r="F142" s="22" t="s">
        <v>655</v>
      </c>
      <c r="I142" s="11" t="s">
        <v>824</v>
      </c>
      <c r="J142" s="3">
        <v>4013051029360</v>
      </c>
      <c r="K142" s="11" t="s">
        <v>194</v>
      </c>
      <c r="M142" s="11">
        <v>24</v>
      </c>
      <c r="N142" s="11" t="s">
        <v>175</v>
      </c>
      <c r="O142" s="11" t="s">
        <v>182</v>
      </c>
      <c r="P142" s="11">
        <f t="shared" si="17"/>
        <v>14.008264462809917</v>
      </c>
      <c r="Q142" s="11">
        <v>0</v>
      </c>
      <c r="R142" s="11" t="s">
        <v>176</v>
      </c>
      <c r="S142" s="11" t="s">
        <v>195</v>
      </c>
      <c r="W142" s="11" t="s">
        <v>821</v>
      </c>
      <c r="AA142" s="8">
        <v>0.22</v>
      </c>
      <c r="AB142" s="11" t="s">
        <v>176</v>
      </c>
      <c r="AG142" s="11" t="s">
        <v>195</v>
      </c>
      <c r="AH142" s="11" t="s">
        <v>177</v>
      </c>
      <c r="BX142" s="11" t="s">
        <v>238</v>
      </c>
      <c r="CD142" s="11" t="s">
        <v>520</v>
      </c>
      <c r="CE142" s="5" t="s">
        <v>400</v>
      </c>
      <c r="CF142" s="5"/>
      <c r="CG142" s="5"/>
      <c r="CH142" s="5"/>
      <c r="CI142" s="5"/>
      <c r="CJ142" s="5"/>
      <c r="CK142" s="5"/>
      <c r="CL142" s="5"/>
      <c r="CM142" s="5"/>
      <c r="CN142" s="5"/>
      <c r="CO142" s="5" t="s">
        <v>523</v>
      </c>
      <c r="CP142" s="5"/>
      <c r="CQ142" s="5"/>
      <c r="CR142" s="5"/>
      <c r="CS142" s="5"/>
      <c r="CT142" s="5"/>
      <c r="CU142" s="5"/>
      <c r="CV142" s="5"/>
      <c r="CW142" s="5"/>
      <c r="CX142" s="5"/>
      <c r="CY142" s="5"/>
      <c r="CZ142" s="5"/>
      <c r="DA142" s="5"/>
      <c r="DB142" s="5"/>
      <c r="DC142" s="5"/>
      <c r="DD142" s="5"/>
      <c r="DE142" s="5"/>
      <c r="DF142" s="5"/>
      <c r="DG142" s="5"/>
      <c r="DH142" s="5"/>
      <c r="DI142" s="5"/>
      <c r="DJ142" s="5"/>
      <c r="DK142" s="5"/>
      <c r="DL142" s="5"/>
      <c r="DM142" s="5"/>
      <c r="DN142" s="5"/>
      <c r="DO142" s="5"/>
      <c r="DP142" s="5"/>
      <c r="DQ142" s="5"/>
      <c r="DR142" s="5"/>
      <c r="DS142" s="5" t="s">
        <v>203</v>
      </c>
      <c r="DT142" s="5"/>
      <c r="DU142" s="5"/>
      <c r="DV142" s="5"/>
      <c r="DW142" s="5"/>
      <c r="DX142" s="5"/>
      <c r="DY142" s="5"/>
      <c r="DZ142" s="5"/>
      <c r="EA142" s="5"/>
      <c r="EB142" s="5"/>
      <c r="EC142" s="5"/>
      <c r="ED142" s="5"/>
      <c r="EE142" s="5"/>
      <c r="EF142" s="5"/>
      <c r="EG142" s="5"/>
      <c r="EH142" s="5"/>
      <c r="EI142" s="5"/>
      <c r="EJ142" s="5"/>
      <c r="EK142" s="5"/>
      <c r="EL142" s="5"/>
      <c r="EM142" s="5"/>
      <c r="EN142" s="5"/>
      <c r="EO142" s="5"/>
      <c r="EP142" s="5"/>
      <c r="EQ142" s="5"/>
      <c r="ER142" s="5"/>
      <c r="ES142" s="5" t="s">
        <v>400</v>
      </c>
      <c r="FU142" s="11" t="s">
        <v>204</v>
      </c>
    </row>
    <row r="143" spans="1:177" s="11" customFormat="1" x14ac:dyDescent="0.25">
      <c r="A143" s="11" t="s">
        <v>173</v>
      </c>
      <c r="B143" s="11" t="s">
        <v>193</v>
      </c>
      <c r="C143" s="11" t="s">
        <v>192</v>
      </c>
      <c r="D143" s="11" t="s">
        <v>841</v>
      </c>
      <c r="E143" s="11" t="s">
        <v>656</v>
      </c>
      <c r="F143" s="22" t="s">
        <v>657</v>
      </c>
      <c r="I143" s="11" t="s">
        <v>834</v>
      </c>
      <c r="J143" s="3">
        <v>4013051029377</v>
      </c>
      <c r="K143" s="11" t="s">
        <v>194</v>
      </c>
      <c r="M143" s="11">
        <v>24</v>
      </c>
      <c r="N143" s="11" t="s">
        <v>175</v>
      </c>
      <c r="O143" s="11" t="s">
        <v>182</v>
      </c>
      <c r="P143" s="11">
        <f t="shared" si="17"/>
        <v>14.008264462809917</v>
      </c>
      <c r="Q143" s="11">
        <v>0</v>
      </c>
      <c r="R143" s="11" t="s">
        <v>176</v>
      </c>
      <c r="S143" s="11" t="s">
        <v>195</v>
      </c>
      <c r="W143" s="11" t="s">
        <v>821</v>
      </c>
      <c r="AA143" s="8">
        <v>0.22</v>
      </c>
      <c r="AB143" s="11" t="s">
        <v>176</v>
      </c>
      <c r="AG143" s="11" t="s">
        <v>195</v>
      </c>
      <c r="AH143" s="11" t="s">
        <v>177</v>
      </c>
      <c r="BX143" s="11" t="s">
        <v>210</v>
      </c>
      <c r="CD143" s="11" t="s">
        <v>520</v>
      </c>
      <c r="CE143" s="5" t="s">
        <v>400</v>
      </c>
      <c r="CF143" s="5"/>
      <c r="CG143" s="5"/>
      <c r="CH143" s="5"/>
      <c r="CI143" s="5"/>
      <c r="CJ143" s="5"/>
      <c r="CK143" s="5"/>
      <c r="CL143" s="5"/>
      <c r="CM143" s="5"/>
      <c r="CN143" s="5"/>
      <c r="CO143" s="5" t="s">
        <v>523</v>
      </c>
      <c r="CP143" s="5"/>
      <c r="CQ143" s="5"/>
      <c r="CR143" s="5"/>
      <c r="CS143" s="5"/>
      <c r="CT143" s="5"/>
      <c r="CU143" s="5"/>
      <c r="CV143" s="5"/>
      <c r="CW143" s="5"/>
      <c r="CX143" s="5"/>
      <c r="CY143" s="5"/>
      <c r="CZ143" s="5"/>
      <c r="DA143" s="5"/>
      <c r="DB143" s="5"/>
      <c r="DC143" s="5"/>
      <c r="DD143" s="5"/>
      <c r="DE143" s="5"/>
      <c r="DF143" s="5"/>
      <c r="DG143" s="5"/>
      <c r="DH143" s="5"/>
      <c r="DI143" s="5"/>
      <c r="DJ143" s="5"/>
      <c r="DK143" s="5"/>
      <c r="DL143" s="5"/>
      <c r="DM143" s="5"/>
      <c r="DN143" s="5"/>
      <c r="DO143" s="5"/>
      <c r="DP143" s="5"/>
      <c r="DQ143" s="5"/>
      <c r="DR143" s="5"/>
      <c r="DS143" s="5" t="s">
        <v>203</v>
      </c>
      <c r="DT143" s="5"/>
      <c r="DU143" s="5"/>
      <c r="DV143" s="5"/>
      <c r="DW143" s="5"/>
      <c r="DX143" s="5"/>
      <c r="DY143" s="5"/>
      <c r="DZ143" s="5"/>
      <c r="EA143" s="5"/>
      <c r="EB143" s="5"/>
      <c r="EC143" s="5"/>
      <c r="ED143" s="5"/>
      <c r="EE143" s="5"/>
      <c r="EF143" s="5"/>
      <c r="EG143" s="5"/>
      <c r="EH143" s="5"/>
      <c r="EI143" s="5"/>
      <c r="EJ143" s="5"/>
      <c r="EK143" s="5"/>
      <c r="EL143" s="5"/>
      <c r="EM143" s="5"/>
      <c r="EN143" s="5"/>
      <c r="EO143" s="5"/>
      <c r="EP143" s="5"/>
      <c r="EQ143" s="5"/>
      <c r="ER143" s="5"/>
      <c r="ES143" s="5" t="s">
        <v>400</v>
      </c>
      <c r="FU143" s="11" t="s">
        <v>204</v>
      </c>
    </row>
    <row r="144" spans="1:177" s="11" customFormat="1" x14ac:dyDescent="0.25">
      <c r="A144" s="11" t="s">
        <v>173</v>
      </c>
      <c r="B144" s="11" t="s">
        <v>193</v>
      </c>
      <c r="C144" s="11" t="s">
        <v>192</v>
      </c>
      <c r="D144" s="11" t="s">
        <v>881</v>
      </c>
      <c r="E144" s="11" t="s">
        <v>658</v>
      </c>
      <c r="F144" s="22" t="s">
        <v>659</v>
      </c>
      <c r="I144" s="11" t="s">
        <v>815</v>
      </c>
      <c r="J144" s="3">
        <v>4013051038737</v>
      </c>
      <c r="K144" s="11" t="s">
        <v>194</v>
      </c>
      <c r="M144" s="11">
        <v>24</v>
      </c>
      <c r="N144" s="11" t="s">
        <v>175</v>
      </c>
      <c r="O144" s="11" t="s">
        <v>182</v>
      </c>
      <c r="P144" s="11">
        <f t="shared" ref="P144:P146" si="18">15.95/1.21</f>
        <v>13.181818181818182</v>
      </c>
      <c r="Q144" s="11">
        <v>0</v>
      </c>
      <c r="R144" s="11" t="s">
        <v>176</v>
      </c>
      <c r="S144" s="11" t="s">
        <v>195</v>
      </c>
      <c r="W144" s="11" t="s">
        <v>821</v>
      </c>
      <c r="AA144" s="8">
        <v>0.2</v>
      </c>
      <c r="AB144" s="11" t="s">
        <v>176</v>
      </c>
      <c r="AG144" s="11" t="s">
        <v>195</v>
      </c>
      <c r="AH144" s="11" t="s">
        <v>177</v>
      </c>
      <c r="BX144" s="11" t="s">
        <v>624</v>
      </c>
      <c r="CD144" s="11" t="s">
        <v>520</v>
      </c>
      <c r="CE144" s="5" t="s">
        <v>400</v>
      </c>
      <c r="CF144" s="5"/>
      <c r="CG144" s="5"/>
      <c r="CH144" s="5"/>
      <c r="CI144" s="5"/>
      <c r="CJ144" s="5"/>
      <c r="CK144" s="5"/>
      <c r="CL144" s="5"/>
      <c r="CM144" s="5"/>
      <c r="CN144" s="5"/>
      <c r="CO144" s="5" t="s">
        <v>252</v>
      </c>
      <c r="CP144" s="5"/>
      <c r="CQ144" s="5"/>
      <c r="CR144" s="5"/>
      <c r="CS144" s="5"/>
      <c r="CT144" s="5"/>
      <c r="CU144" s="5"/>
      <c r="CV144" s="5"/>
      <c r="CW144" s="5"/>
      <c r="CX144" s="5"/>
      <c r="CY144" s="5"/>
      <c r="CZ144" s="5"/>
      <c r="DA144" s="5"/>
      <c r="DB144" s="5"/>
      <c r="DC144" s="5"/>
      <c r="DD144" s="5"/>
      <c r="DE144" s="5"/>
      <c r="DF144" s="5"/>
      <c r="DG144" s="5"/>
      <c r="DH144" s="5"/>
      <c r="DI144" s="5"/>
      <c r="DJ144" s="5"/>
      <c r="DK144" s="5"/>
      <c r="DL144" s="5"/>
      <c r="DM144" s="5"/>
      <c r="DN144" s="5"/>
      <c r="DO144" s="5"/>
      <c r="DP144" s="5"/>
      <c r="DQ144" s="5"/>
      <c r="DR144" s="5"/>
      <c r="DS144" s="5" t="s">
        <v>511</v>
      </c>
      <c r="DT144" s="5"/>
      <c r="DU144" s="5"/>
      <c r="DV144" s="5"/>
      <c r="DW144" s="5"/>
      <c r="DX144" s="5"/>
      <c r="DY144" s="5"/>
      <c r="DZ144" s="5"/>
      <c r="EA144" s="5"/>
      <c r="EB144" s="5"/>
      <c r="EC144" s="5"/>
      <c r="ED144" s="5"/>
      <c r="EE144" s="5"/>
      <c r="EF144" s="5"/>
      <c r="EG144" s="5"/>
      <c r="EH144" s="5"/>
      <c r="EI144" s="5"/>
      <c r="EJ144" s="5"/>
      <c r="EK144" s="5"/>
      <c r="EL144" s="5"/>
      <c r="EM144" s="5"/>
      <c r="EN144" s="5"/>
      <c r="EO144" s="5"/>
      <c r="EP144" s="5"/>
      <c r="EQ144" s="5"/>
      <c r="ER144" s="5"/>
      <c r="ES144" s="5" t="s">
        <v>400</v>
      </c>
      <c r="FU144" s="11" t="s">
        <v>204</v>
      </c>
    </row>
    <row r="145" spans="1:177" s="11" customFormat="1" x14ac:dyDescent="0.25">
      <c r="A145" s="11" t="s">
        <v>173</v>
      </c>
      <c r="B145" s="11" t="s">
        <v>193</v>
      </c>
      <c r="C145" s="11" t="s">
        <v>192</v>
      </c>
      <c r="D145" s="11" t="s">
        <v>831</v>
      </c>
      <c r="E145" s="11" t="s">
        <v>660</v>
      </c>
      <c r="F145" s="22" t="s">
        <v>661</v>
      </c>
      <c r="I145" s="11" t="s">
        <v>825</v>
      </c>
      <c r="J145" s="3">
        <v>4013051029346</v>
      </c>
      <c r="K145" s="11" t="s">
        <v>194</v>
      </c>
      <c r="M145" s="11">
        <v>24</v>
      </c>
      <c r="N145" s="11" t="s">
        <v>175</v>
      </c>
      <c r="O145" s="11" t="s">
        <v>182</v>
      </c>
      <c r="P145" s="11">
        <f t="shared" si="18"/>
        <v>13.181818181818182</v>
      </c>
      <c r="Q145" s="11">
        <v>0</v>
      </c>
      <c r="R145" s="11" t="s">
        <v>176</v>
      </c>
      <c r="S145" s="11" t="s">
        <v>195</v>
      </c>
      <c r="W145" s="11" t="s">
        <v>821</v>
      </c>
      <c r="AA145" s="8">
        <v>0.2</v>
      </c>
      <c r="AB145" s="11" t="s">
        <v>176</v>
      </c>
      <c r="AG145" s="11" t="s">
        <v>195</v>
      </c>
      <c r="AH145" s="11" t="s">
        <v>177</v>
      </c>
      <c r="BX145" s="11" t="s">
        <v>238</v>
      </c>
      <c r="CD145" s="11" t="s">
        <v>520</v>
      </c>
      <c r="CE145" s="5" t="s">
        <v>400</v>
      </c>
      <c r="CF145" s="5"/>
      <c r="CG145" s="5"/>
      <c r="CH145" s="5"/>
      <c r="CI145" s="5"/>
      <c r="CJ145" s="5"/>
      <c r="CK145" s="5"/>
      <c r="CL145" s="5"/>
      <c r="CM145" s="5"/>
      <c r="CN145" s="5"/>
      <c r="CO145" s="5" t="s">
        <v>252</v>
      </c>
      <c r="CP145" s="5"/>
      <c r="CQ145" s="5"/>
      <c r="CR145" s="5"/>
      <c r="CS145" s="5"/>
      <c r="CT145" s="5"/>
      <c r="CU145" s="5"/>
      <c r="CV145" s="5"/>
      <c r="CW145" s="5"/>
      <c r="CX145" s="5"/>
      <c r="CY145" s="5"/>
      <c r="CZ145" s="5"/>
      <c r="DA145" s="5"/>
      <c r="DB145" s="5"/>
      <c r="DC145" s="5"/>
      <c r="DD145" s="5"/>
      <c r="DE145" s="5"/>
      <c r="DF145" s="5"/>
      <c r="DG145" s="5"/>
      <c r="DH145" s="5"/>
      <c r="DI145" s="5"/>
      <c r="DJ145" s="5"/>
      <c r="DK145" s="5"/>
      <c r="DL145" s="5"/>
      <c r="DM145" s="5"/>
      <c r="DN145" s="5"/>
      <c r="DO145" s="5"/>
      <c r="DP145" s="5"/>
      <c r="DQ145" s="5"/>
      <c r="DR145" s="5"/>
      <c r="DS145" s="5" t="s">
        <v>511</v>
      </c>
      <c r="DT145" s="5"/>
      <c r="DU145" s="5"/>
      <c r="DV145" s="5"/>
      <c r="DW145" s="5"/>
      <c r="DX145" s="5"/>
      <c r="DY145" s="5"/>
      <c r="DZ145" s="5"/>
      <c r="EA145" s="5"/>
      <c r="EB145" s="5"/>
      <c r="EC145" s="5"/>
      <c r="ED145" s="5"/>
      <c r="EE145" s="5"/>
      <c r="EF145" s="5"/>
      <c r="EG145" s="5"/>
      <c r="EH145" s="5"/>
      <c r="EI145" s="5"/>
      <c r="EJ145" s="5"/>
      <c r="EK145" s="5"/>
      <c r="EL145" s="5"/>
      <c r="EM145" s="5"/>
      <c r="EN145" s="5"/>
      <c r="EO145" s="5"/>
      <c r="EP145" s="5"/>
      <c r="EQ145" s="5"/>
      <c r="ER145" s="5"/>
      <c r="ES145" s="5" t="s">
        <v>400</v>
      </c>
      <c r="FU145" s="11" t="s">
        <v>204</v>
      </c>
    </row>
    <row r="146" spans="1:177" s="11" customFormat="1" x14ac:dyDescent="0.25">
      <c r="A146" s="11" t="s">
        <v>173</v>
      </c>
      <c r="B146" s="11" t="s">
        <v>193</v>
      </c>
      <c r="C146" s="11" t="s">
        <v>192</v>
      </c>
      <c r="D146" s="11" t="s">
        <v>841</v>
      </c>
      <c r="E146" s="11" t="s">
        <v>662</v>
      </c>
      <c r="F146" s="22" t="s">
        <v>663</v>
      </c>
      <c r="I146" s="11" t="s">
        <v>835</v>
      </c>
      <c r="J146" s="3">
        <v>4013051029353</v>
      </c>
      <c r="K146" s="11" t="s">
        <v>194</v>
      </c>
      <c r="M146" s="11">
        <v>24</v>
      </c>
      <c r="N146" s="11" t="s">
        <v>175</v>
      </c>
      <c r="O146" s="11" t="s">
        <v>182</v>
      </c>
      <c r="P146" s="11">
        <f t="shared" si="18"/>
        <v>13.181818181818182</v>
      </c>
      <c r="Q146" s="11">
        <v>0</v>
      </c>
      <c r="R146" s="11" t="s">
        <v>176</v>
      </c>
      <c r="S146" s="11" t="s">
        <v>195</v>
      </c>
      <c r="W146" s="11" t="s">
        <v>821</v>
      </c>
      <c r="AA146" s="8">
        <v>0.2</v>
      </c>
      <c r="AB146" s="11" t="s">
        <v>176</v>
      </c>
      <c r="AG146" s="11" t="s">
        <v>195</v>
      </c>
      <c r="AH146" s="11" t="s">
        <v>177</v>
      </c>
      <c r="BX146" s="11" t="s">
        <v>210</v>
      </c>
      <c r="CD146" s="11" t="s">
        <v>520</v>
      </c>
      <c r="CE146" s="5" t="s">
        <v>400</v>
      </c>
      <c r="CF146" s="5"/>
      <c r="CG146" s="5"/>
      <c r="CH146" s="5"/>
      <c r="CI146" s="5"/>
      <c r="CJ146" s="5"/>
      <c r="CK146" s="5"/>
      <c r="CL146" s="5"/>
      <c r="CM146" s="5"/>
      <c r="CN146" s="5"/>
      <c r="CO146" s="5" t="s">
        <v>252</v>
      </c>
      <c r="CP146" s="5"/>
      <c r="CQ146" s="5"/>
      <c r="CR146" s="5"/>
      <c r="CS146" s="5"/>
      <c r="CT146" s="5"/>
      <c r="CU146" s="5"/>
      <c r="CV146" s="5"/>
      <c r="CW146" s="5"/>
      <c r="CX146" s="5"/>
      <c r="CY146" s="5"/>
      <c r="CZ146" s="5"/>
      <c r="DA146" s="5"/>
      <c r="DB146" s="5"/>
      <c r="DC146" s="5"/>
      <c r="DD146" s="5"/>
      <c r="DE146" s="5"/>
      <c r="DF146" s="5"/>
      <c r="DG146" s="5"/>
      <c r="DH146" s="5"/>
      <c r="DI146" s="5"/>
      <c r="DJ146" s="5"/>
      <c r="DK146" s="5"/>
      <c r="DL146" s="5"/>
      <c r="DM146" s="5"/>
      <c r="DN146" s="5"/>
      <c r="DO146" s="5"/>
      <c r="DP146" s="5"/>
      <c r="DQ146" s="5"/>
      <c r="DR146" s="5"/>
      <c r="DS146" s="5" t="s">
        <v>511</v>
      </c>
      <c r="DT146" s="5"/>
      <c r="DU146" s="5"/>
      <c r="DV146" s="5"/>
      <c r="DW146" s="5"/>
      <c r="DX146" s="5"/>
      <c r="DY146" s="5"/>
      <c r="DZ146" s="5"/>
      <c r="EA146" s="5"/>
      <c r="EB146" s="5"/>
      <c r="EC146" s="5"/>
      <c r="ED146" s="5"/>
      <c r="EE146" s="5"/>
      <c r="EF146" s="5"/>
      <c r="EG146" s="5"/>
      <c r="EH146" s="5"/>
      <c r="EI146" s="5"/>
      <c r="EJ146" s="5"/>
      <c r="EK146" s="5"/>
      <c r="EL146" s="5"/>
      <c r="EM146" s="5"/>
      <c r="EN146" s="5"/>
      <c r="EO146" s="5"/>
      <c r="EP146" s="5"/>
      <c r="EQ146" s="5"/>
      <c r="ER146" s="5"/>
      <c r="ES146" s="5" t="s">
        <v>400</v>
      </c>
      <c r="FU146" s="11" t="s">
        <v>204</v>
      </c>
    </row>
    <row r="147" spans="1:177" s="11" customFormat="1" x14ac:dyDescent="0.25">
      <c r="A147" s="11" t="s">
        <v>173</v>
      </c>
      <c r="B147" s="11" t="s">
        <v>193</v>
      </c>
      <c r="C147" s="11" t="s">
        <v>192</v>
      </c>
      <c r="D147" s="11" t="s">
        <v>881</v>
      </c>
      <c r="E147" s="11" t="s">
        <v>664</v>
      </c>
      <c r="F147" s="22" t="s">
        <v>665</v>
      </c>
      <c r="I147" s="11" t="s">
        <v>816</v>
      </c>
      <c r="J147" s="3">
        <v>4013051038751</v>
      </c>
      <c r="K147" s="11" t="s">
        <v>194</v>
      </c>
      <c r="M147" s="11">
        <v>24</v>
      </c>
      <c r="N147" s="11" t="s">
        <v>175</v>
      </c>
      <c r="O147" s="11" t="s">
        <v>182</v>
      </c>
      <c r="P147" s="11">
        <f t="shared" ref="P147:P149" si="19">17.95/1.21</f>
        <v>14.834710743801653</v>
      </c>
      <c r="Q147" s="11">
        <v>0</v>
      </c>
      <c r="R147" s="11" t="s">
        <v>176</v>
      </c>
      <c r="S147" s="11" t="s">
        <v>195</v>
      </c>
      <c r="W147" s="11" t="s">
        <v>821</v>
      </c>
      <c r="AA147" s="8">
        <v>0.28000000000000003</v>
      </c>
      <c r="AB147" s="11" t="s">
        <v>176</v>
      </c>
      <c r="AG147" s="11" t="s">
        <v>195</v>
      </c>
      <c r="AH147" s="11" t="s">
        <v>177</v>
      </c>
      <c r="BX147" s="11" t="s">
        <v>624</v>
      </c>
      <c r="CD147" s="11" t="s">
        <v>520</v>
      </c>
      <c r="CE147" s="5" t="s">
        <v>279</v>
      </c>
      <c r="CF147" s="5"/>
      <c r="CG147" s="5"/>
      <c r="CH147" s="5"/>
      <c r="CI147" s="5"/>
      <c r="CJ147" s="5"/>
      <c r="CK147" s="5"/>
      <c r="CL147" s="5"/>
      <c r="CM147" s="5"/>
      <c r="CN147" s="5"/>
      <c r="CO147" s="5" t="s">
        <v>205</v>
      </c>
      <c r="CP147" s="5"/>
      <c r="CQ147" s="5"/>
      <c r="CR147" s="5"/>
      <c r="CS147" s="5"/>
      <c r="CT147" s="5"/>
      <c r="CU147" s="5"/>
      <c r="CV147" s="5"/>
      <c r="CW147" s="5"/>
      <c r="CX147" s="5"/>
      <c r="CY147" s="5"/>
      <c r="CZ147" s="5"/>
      <c r="DA147" s="5"/>
      <c r="DB147" s="5"/>
      <c r="DC147" s="5"/>
      <c r="DD147" s="5"/>
      <c r="DE147" s="5"/>
      <c r="DF147" s="5"/>
      <c r="DG147" s="5"/>
      <c r="DH147" s="5"/>
      <c r="DI147" s="5"/>
      <c r="DJ147" s="5"/>
      <c r="DK147" s="5"/>
      <c r="DL147" s="5"/>
      <c r="DM147" s="5"/>
      <c r="DN147" s="5"/>
      <c r="DO147" s="5"/>
      <c r="DP147" s="5"/>
      <c r="DQ147" s="5"/>
      <c r="DR147" s="5"/>
      <c r="DS147" s="5" t="s">
        <v>528</v>
      </c>
      <c r="DT147" s="5"/>
      <c r="DU147" s="5"/>
      <c r="DV147" s="5"/>
      <c r="DW147" s="5"/>
      <c r="DX147" s="5"/>
      <c r="DY147" s="5"/>
      <c r="DZ147" s="5"/>
      <c r="EA147" s="5"/>
      <c r="EB147" s="5"/>
      <c r="EC147" s="5"/>
      <c r="ED147" s="5"/>
      <c r="EE147" s="5"/>
      <c r="EF147" s="5"/>
      <c r="EG147" s="5"/>
      <c r="EH147" s="5"/>
      <c r="EI147" s="5"/>
      <c r="EJ147" s="5"/>
      <c r="EK147" s="5"/>
      <c r="EL147" s="5"/>
      <c r="EM147" s="5"/>
      <c r="EN147" s="5"/>
      <c r="EO147" s="5"/>
      <c r="EP147" s="5"/>
      <c r="EQ147" s="5"/>
      <c r="ER147" s="5"/>
      <c r="ES147" s="5" t="s">
        <v>279</v>
      </c>
      <c r="FU147" s="11" t="s">
        <v>204</v>
      </c>
    </row>
    <row r="148" spans="1:177" s="11" customFormat="1" x14ac:dyDescent="0.25">
      <c r="A148" s="11" t="s">
        <v>173</v>
      </c>
      <c r="B148" s="11" t="s">
        <v>193</v>
      </c>
      <c r="C148" s="11" t="s">
        <v>192</v>
      </c>
      <c r="D148" s="11" t="s">
        <v>831</v>
      </c>
      <c r="E148" s="11" t="s">
        <v>666</v>
      </c>
      <c r="F148" s="22" t="s">
        <v>667</v>
      </c>
      <c r="I148" s="11" t="s">
        <v>826</v>
      </c>
      <c r="J148" s="3">
        <v>4013051029384</v>
      </c>
      <c r="K148" s="11" t="s">
        <v>194</v>
      </c>
      <c r="M148" s="11">
        <v>24</v>
      </c>
      <c r="N148" s="11" t="s">
        <v>175</v>
      </c>
      <c r="O148" s="11" t="s">
        <v>182</v>
      </c>
      <c r="P148" s="11">
        <f t="shared" si="19"/>
        <v>14.834710743801653</v>
      </c>
      <c r="Q148" s="11">
        <v>0</v>
      </c>
      <c r="R148" s="11" t="s">
        <v>176</v>
      </c>
      <c r="S148" s="11" t="s">
        <v>195</v>
      </c>
      <c r="W148" s="11" t="s">
        <v>821</v>
      </c>
      <c r="AA148" s="8">
        <v>0.28000000000000003</v>
      </c>
      <c r="AB148" s="11" t="s">
        <v>176</v>
      </c>
      <c r="AG148" s="11" t="s">
        <v>195</v>
      </c>
      <c r="AH148" s="11" t="s">
        <v>177</v>
      </c>
      <c r="BX148" s="11" t="s">
        <v>238</v>
      </c>
      <c r="CD148" s="11" t="s">
        <v>520</v>
      </c>
      <c r="CE148" s="5" t="s">
        <v>279</v>
      </c>
      <c r="CF148" s="5"/>
      <c r="CG148" s="5"/>
      <c r="CH148" s="5"/>
      <c r="CI148" s="5"/>
      <c r="CJ148" s="5"/>
      <c r="CK148" s="5"/>
      <c r="CL148" s="5"/>
      <c r="CM148" s="5"/>
      <c r="CN148" s="5"/>
      <c r="CO148" s="5" t="s">
        <v>205</v>
      </c>
      <c r="CP148" s="5"/>
      <c r="CQ148" s="5"/>
      <c r="CR148" s="5"/>
      <c r="CS148" s="5"/>
      <c r="CT148" s="5"/>
      <c r="CU148" s="5"/>
      <c r="CV148" s="5"/>
      <c r="CW148" s="5"/>
      <c r="CX148" s="5"/>
      <c r="CY148" s="5"/>
      <c r="CZ148" s="5"/>
      <c r="DA148" s="5"/>
      <c r="DB148" s="5"/>
      <c r="DC148" s="5"/>
      <c r="DD148" s="5"/>
      <c r="DE148" s="5"/>
      <c r="DF148" s="5"/>
      <c r="DG148" s="5"/>
      <c r="DH148" s="5"/>
      <c r="DI148" s="5"/>
      <c r="DJ148" s="5"/>
      <c r="DK148" s="5"/>
      <c r="DL148" s="5"/>
      <c r="DM148" s="5"/>
      <c r="DN148" s="5"/>
      <c r="DO148" s="5"/>
      <c r="DP148" s="5"/>
      <c r="DQ148" s="5"/>
      <c r="DR148" s="5"/>
      <c r="DS148" s="5" t="s">
        <v>528</v>
      </c>
      <c r="DT148" s="5"/>
      <c r="DU148" s="5"/>
      <c r="DV148" s="5"/>
      <c r="DW148" s="5"/>
      <c r="DX148" s="5"/>
      <c r="DY148" s="5"/>
      <c r="DZ148" s="5"/>
      <c r="EA148" s="5"/>
      <c r="EB148" s="5"/>
      <c r="EC148" s="5"/>
      <c r="ED148" s="5"/>
      <c r="EE148" s="5"/>
      <c r="EF148" s="5"/>
      <c r="EG148" s="5"/>
      <c r="EH148" s="5"/>
      <c r="EI148" s="5"/>
      <c r="EJ148" s="5"/>
      <c r="EK148" s="5"/>
      <c r="EL148" s="5"/>
      <c r="EM148" s="5"/>
      <c r="EN148" s="5"/>
      <c r="EO148" s="5"/>
      <c r="EP148" s="5"/>
      <c r="EQ148" s="5"/>
      <c r="ER148" s="5"/>
      <c r="ES148" s="5" t="s">
        <v>279</v>
      </c>
      <c r="FU148" s="11" t="s">
        <v>204</v>
      </c>
    </row>
    <row r="149" spans="1:177" s="11" customFormat="1" x14ac:dyDescent="0.25">
      <c r="A149" s="11" t="s">
        <v>173</v>
      </c>
      <c r="B149" s="11" t="s">
        <v>193</v>
      </c>
      <c r="C149" s="11" t="s">
        <v>192</v>
      </c>
      <c r="D149" s="11" t="s">
        <v>841</v>
      </c>
      <c r="E149" s="11" t="s">
        <v>668</v>
      </c>
      <c r="F149" s="22" t="s">
        <v>669</v>
      </c>
      <c r="I149" s="11" t="s">
        <v>836</v>
      </c>
      <c r="J149" s="3">
        <v>4013051029391</v>
      </c>
      <c r="K149" s="11" t="s">
        <v>194</v>
      </c>
      <c r="M149" s="11">
        <v>24</v>
      </c>
      <c r="N149" s="11" t="s">
        <v>175</v>
      </c>
      <c r="O149" s="11" t="s">
        <v>182</v>
      </c>
      <c r="P149" s="11">
        <f t="shared" si="19"/>
        <v>14.834710743801653</v>
      </c>
      <c r="Q149" s="11">
        <v>0</v>
      </c>
      <c r="R149" s="11" t="s">
        <v>176</v>
      </c>
      <c r="S149" s="11" t="s">
        <v>195</v>
      </c>
      <c r="W149" s="11" t="s">
        <v>821</v>
      </c>
      <c r="AA149" s="8">
        <v>0.28000000000000003</v>
      </c>
      <c r="AB149" s="11" t="s">
        <v>176</v>
      </c>
      <c r="AG149" s="11" t="s">
        <v>195</v>
      </c>
      <c r="AH149" s="11" t="s">
        <v>177</v>
      </c>
      <c r="BX149" s="11" t="s">
        <v>210</v>
      </c>
      <c r="CD149" s="11" t="s">
        <v>520</v>
      </c>
      <c r="CE149" s="5" t="s">
        <v>279</v>
      </c>
      <c r="CF149" s="5"/>
      <c r="CG149" s="5"/>
      <c r="CH149" s="5"/>
      <c r="CI149" s="5"/>
      <c r="CJ149" s="5"/>
      <c r="CK149" s="5"/>
      <c r="CL149" s="5"/>
      <c r="CM149" s="5"/>
      <c r="CN149" s="5"/>
      <c r="CO149" s="5" t="s">
        <v>205</v>
      </c>
      <c r="CP149" s="5"/>
      <c r="CQ149" s="5"/>
      <c r="CR149" s="5"/>
      <c r="CS149" s="5"/>
      <c r="CT149" s="5"/>
      <c r="CU149" s="5"/>
      <c r="CV149" s="5"/>
      <c r="CW149" s="5"/>
      <c r="CX149" s="5"/>
      <c r="CY149" s="5"/>
      <c r="CZ149" s="5"/>
      <c r="DA149" s="5"/>
      <c r="DB149" s="5"/>
      <c r="DC149" s="5"/>
      <c r="DD149" s="5"/>
      <c r="DE149" s="5"/>
      <c r="DF149" s="5"/>
      <c r="DG149" s="5"/>
      <c r="DH149" s="5"/>
      <c r="DI149" s="5"/>
      <c r="DJ149" s="5"/>
      <c r="DK149" s="5"/>
      <c r="DL149" s="5"/>
      <c r="DM149" s="5"/>
      <c r="DN149" s="5"/>
      <c r="DO149" s="5"/>
      <c r="DP149" s="5"/>
      <c r="DQ149" s="5"/>
      <c r="DR149" s="5"/>
      <c r="DS149" s="5" t="s">
        <v>528</v>
      </c>
      <c r="DT149" s="5"/>
      <c r="DU149" s="5"/>
      <c r="DV149" s="5"/>
      <c r="DW149" s="5"/>
      <c r="DX149" s="5"/>
      <c r="DY149" s="5"/>
      <c r="DZ149" s="5"/>
      <c r="EA149" s="5"/>
      <c r="EB149" s="5"/>
      <c r="EC149" s="5"/>
      <c r="ED149" s="5"/>
      <c r="EE149" s="5"/>
      <c r="EF149" s="5"/>
      <c r="EG149" s="5"/>
      <c r="EH149" s="5"/>
      <c r="EI149" s="5"/>
      <c r="EJ149" s="5"/>
      <c r="EK149" s="5"/>
      <c r="EL149" s="5"/>
      <c r="EM149" s="5"/>
      <c r="EN149" s="5"/>
      <c r="EO149" s="5"/>
      <c r="EP149" s="5"/>
      <c r="EQ149" s="5"/>
      <c r="ER149" s="5"/>
      <c r="ES149" s="5" t="s">
        <v>279</v>
      </c>
      <c r="FU149" s="11" t="s">
        <v>204</v>
      </c>
    </row>
    <row r="150" spans="1:177" s="11" customFormat="1" x14ac:dyDescent="0.25">
      <c r="A150" s="11" t="s">
        <v>173</v>
      </c>
      <c r="B150" s="11" t="s">
        <v>193</v>
      </c>
      <c r="C150" s="11" t="s">
        <v>192</v>
      </c>
      <c r="D150" s="11" t="s">
        <v>881</v>
      </c>
      <c r="E150" s="11" t="s">
        <v>670</v>
      </c>
      <c r="F150" s="22" t="s">
        <v>671</v>
      </c>
      <c r="I150" s="11" t="s">
        <v>817</v>
      </c>
      <c r="J150" s="3">
        <v>4013051038768</v>
      </c>
      <c r="K150" s="11" t="s">
        <v>194</v>
      </c>
      <c r="M150" s="11">
        <v>24</v>
      </c>
      <c r="N150" s="11" t="s">
        <v>175</v>
      </c>
      <c r="O150" s="11" t="s">
        <v>182</v>
      </c>
      <c r="P150" s="11">
        <f t="shared" ref="P150:P152" si="20">20.95/1.21</f>
        <v>17.314049586776861</v>
      </c>
      <c r="Q150" s="11">
        <v>0</v>
      </c>
      <c r="R150" s="11" t="s">
        <v>176</v>
      </c>
      <c r="S150" s="11" t="s">
        <v>195</v>
      </c>
      <c r="W150" s="11" t="s">
        <v>821</v>
      </c>
      <c r="AA150" s="8">
        <v>0.37</v>
      </c>
      <c r="AB150" s="11" t="s">
        <v>176</v>
      </c>
      <c r="AG150" s="11" t="s">
        <v>195</v>
      </c>
      <c r="AH150" s="11" t="s">
        <v>177</v>
      </c>
      <c r="BX150" s="11" t="s">
        <v>624</v>
      </c>
      <c r="CD150" s="11" t="s">
        <v>520</v>
      </c>
      <c r="CE150" s="5" t="s">
        <v>501</v>
      </c>
      <c r="CF150" s="5"/>
      <c r="CG150" s="5"/>
      <c r="CH150" s="5"/>
      <c r="CI150" s="5"/>
      <c r="CJ150" s="5"/>
      <c r="CK150" s="5"/>
      <c r="CL150" s="5"/>
      <c r="CM150" s="5"/>
      <c r="CN150" s="5"/>
      <c r="CO150" s="5" t="s">
        <v>213</v>
      </c>
      <c r="CP150" s="5"/>
      <c r="CQ150" s="5"/>
      <c r="CR150" s="5"/>
      <c r="CS150" s="5"/>
      <c r="CT150" s="5"/>
      <c r="CU150" s="5"/>
      <c r="CV150" s="5"/>
      <c r="CW150" s="5"/>
      <c r="CX150" s="5"/>
      <c r="CY150" s="5"/>
      <c r="CZ150" s="5"/>
      <c r="DA150" s="5"/>
      <c r="DB150" s="5"/>
      <c r="DC150" s="5"/>
      <c r="DD150" s="5"/>
      <c r="DE150" s="5"/>
      <c r="DF150" s="5"/>
      <c r="DG150" s="5"/>
      <c r="DH150" s="5"/>
      <c r="DI150" s="5"/>
      <c r="DJ150" s="5"/>
      <c r="DK150" s="5"/>
      <c r="DL150" s="5"/>
      <c r="DM150" s="5"/>
      <c r="DN150" s="5"/>
      <c r="DO150" s="5"/>
      <c r="DP150" s="5"/>
      <c r="DQ150" s="5"/>
      <c r="DR150" s="5"/>
      <c r="DS150" s="5" t="s">
        <v>502</v>
      </c>
      <c r="DT150" s="5"/>
      <c r="DU150" s="5"/>
      <c r="DV150" s="5"/>
      <c r="DW150" s="5"/>
      <c r="DX150" s="5"/>
      <c r="DY150" s="5"/>
      <c r="DZ150" s="5"/>
      <c r="EA150" s="5"/>
      <c r="EB150" s="5"/>
      <c r="EC150" s="5"/>
      <c r="ED150" s="5"/>
      <c r="EE150" s="5"/>
      <c r="EF150" s="5"/>
      <c r="EG150" s="5"/>
      <c r="EH150" s="5"/>
      <c r="EI150" s="5"/>
      <c r="EJ150" s="5"/>
      <c r="EK150" s="5"/>
      <c r="EL150" s="5"/>
      <c r="EM150" s="5"/>
      <c r="EN150" s="5"/>
      <c r="EO150" s="5"/>
      <c r="EP150" s="5"/>
      <c r="EQ150" s="5"/>
      <c r="ER150" s="5"/>
      <c r="ES150" s="5" t="s">
        <v>501</v>
      </c>
      <c r="FU150" s="11" t="s">
        <v>204</v>
      </c>
    </row>
    <row r="151" spans="1:177" s="11" customFormat="1" x14ac:dyDescent="0.25">
      <c r="A151" s="11" t="s">
        <v>173</v>
      </c>
      <c r="B151" s="11" t="s">
        <v>193</v>
      </c>
      <c r="C151" s="11" t="s">
        <v>192</v>
      </c>
      <c r="D151" s="11" t="s">
        <v>831</v>
      </c>
      <c r="E151" s="11" t="s">
        <v>672</v>
      </c>
      <c r="F151" s="22" t="s">
        <v>673</v>
      </c>
      <c r="I151" s="11" t="s">
        <v>827</v>
      </c>
      <c r="J151" s="3">
        <v>4013051029407</v>
      </c>
      <c r="K151" s="11" t="s">
        <v>194</v>
      </c>
      <c r="M151" s="11">
        <v>24</v>
      </c>
      <c r="N151" s="11" t="s">
        <v>175</v>
      </c>
      <c r="O151" s="11" t="s">
        <v>182</v>
      </c>
      <c r="P151" s="11">
        <f t="shared" si="20"/>
        <v>17.314049586776861</v>
      </c>
      <c r="Q151" s="11">
        <v>0</v>
      </c>
      <c r="R151" s="11" t="s">
        <v>176</v>
      </c>
      <c r="S151" s="11" t="s">
        <v>195</v>
      </c>
      <c r="W151" s="11" t="s">
        <v>821</v>
      </c>
      <c r="AA151" s="8">
        <v>0.37</v>
      </c>
      <c r="AB151" s="11" t="s">
        <v>176</v>
      </c>
      <c r="AG151" s="11" t="s">
        <v>195</v>
      </c>
      <c r="AH151" s="11" t="s">
        <v>177</v>
      </c>
      <c r="BX151" s="11" t="s">
        <v>238</v>
      </c>
      <c r="CD151" s="11" t="s">
        <v>520</v>
      </c>
      <c r="CE151" s="5" t="s">
        <v>501</v>
      </c>
      <c r="CF151" s="5"/>
      <c r="CG151" s="5"/>
      <c r="CH151" s="5"/>
      <c r="CI151" s="5"/>
      <c r="CJ151" s="5"/>
      <c r="CK151" s="5"/>
      <c r="CL151" s="5"/>
      <c r="CM151" s="5"/>
      <c r="CN151" s="5"/>
      <c r="CO151" s="5" t="s">
        <v>213</v>
      </c>
      <c r="CP151" s="5"/>
      <c r="CQ151" s="5"/>
      <c r="CR151" s="5"/>
      <c r="CS151" s="5"/>
      <c r="CT151" s="5"/>
      <c r="CU151" s="5"/>
      <c r="CV151" s="5"/>
      <c r="CW151" s="5"/>
      <c r="CX151" s="5"/>
      <c r="CY151" s="5"/>
      <c r="CZ151" s="5"/>
      <c r="DA151" s="5"/>
      <c r="DB151" s="5"/>
      <c r="DC151" s="5"/>
      <c r="DD151" s="5"/>
      <c r="DE151" s="5"/>
      <c r="DF151" s="5"/>
      <c r="DG151" s="5"/>
      <c r="DH151" s="5"/>
      <c r="DI151" s="5"/>
      <c r="DJ151" s="5"/>
      <c r="DK151" s="5"/>
      <c r="DL151" s="5"/>
      <c r="DM151" s="5"/>
      <c r="DN151" s="5"/>
      <c r="DO151" s="5"/>
      <c r="DP151" s="5"/>
      <c r="DQ151" s="5"/>
      <c r="DR151" s="5"/>
      <c r="DS151" s="5" t="s">
        <v>502</v>
      </c>
      <c r="DT151" s="5"/>
      <c r="DU151" s="5"/>
      <c r="DV151" s="5"/>
      <c r="DW151" s="5"/>
      <c r="DX151" s="5"/>
      <c r="DY151" s="5"/>
      <c r="DZ151" s="5"/>
      <c r="EA151" s="5"/>
      <c r="EB151" s="5"/>
      <c r="EC151" s="5"/>
      <c r="ED151" s="5"/>
      <c r="EE151" s="5"/>
      <c r="EF151" s="5"/>
      <c r="EG151" s="5"/>
      <c r="EH151" s="5"/>
      <c r="EI151" s="5"/>
      <c r="EJ151" s="5"/>
      <c r="EK151" s="5"/>
      <c r="EL151" s="5"/>
      <c r="EM151" s="5"/>
      <c r="EN151" s="5"/>
      <c r="EO151" s="5"/>
      <c r="EP151" s="5"/>
      <c r="EQ151" s="5"/>
      <c r="ER151" s="5"/>
      <c r="ES151" s="5" t="s">
        <v>501</v>
      </c>
      <c r="FU151" s="11" t="s">
        <v>204</v>
      </c>
    </row>
    <row r="152" spans="1:177" s="11" customFormat="1" x14ac:dyDescent="0.25">
      <c r="A152" s="11" t="s">
        <v>173</v>
      </c>
      <c r="B152" s="11" t="s">
        <v>193</v>
      </c>
      <c r="C152" s="11" t="s">
        <v>192</v>
      </c>
      <c r="D152" s="11" t="s">
        <v>841</v>
      </c>
      <c r="E152" s="11" t="s">
        <v>674</v>
      </c>
      <c r="F152" s="22" t="s">
        <v>675</v>
      </c>
      <c r="I152" s="11" t="s">
        <v>837</v>
      </c>
      <c r="J152" s="3">
        <v>4013051029414</v>
      </c>
      <c r="K152" s="11" t="s">
        <v>194</v>
      </c>
      <c r="M152" s="11">
        <v>24</v>
      </c>
      <c r="N152" s="11" t="s">
        <v>175</v>
      </c>
      <c r="O152" s="11" t="s">
        <v>182</v>
      </c>
      <c r="P152" s="11">
        <f t="shared" si="20"/>
        <v>17.314049586776861</v>
      </c>
      <c r="Q152" s="11">
        <v>0</v>
      </c>
      <c r="R152" s="11" t="s">
        <v>176</v>
      </c>
      <c r="S152" s="11" t="s">
        <v>195</v>
      </c>
      <c r="W152" s="11" t="s">
        <v>821</v>
      </c>
      <c r="AA152" s="8">
        <v>0.37</v>
      </c>
      <c r="AB152" s="11" t="s">
        <v>176</v>
      </c>
      <c r="AG152" s="11" t="s">
        <v>195</v>
      </c>
      <c r="AH152" s="11" t="s">
        <v>177</v>
      </c>
      <c r="BX152" s="11" t="s">
        <v>210</v>
      </c>
      <c r="CD152" s="11" t="s">
        <v>520</v>
      </c>
      <c r="CE152" s="5" t="s">
        <v>501</v>
      </c>
      <c r="CF152" s="5"/>
      <c r="CG152" s="5"/>
      <c r="CH152" s="5"/>
      <c r="CI152" s="5"/>
      <c r="CJ152" s="5"/>
      <c r="CK152" s="5"/>
      <c r="CL152" s="5"/>
      <c r="CM152" s="5"/>
      <c r="CN152" s="5"/>
      <c r="CO152" s="5" t="s">
        <v>213</v>
      </c>
      <c r="CP152" s="5"/>
      <c r="CQ152" s="5"/>
      <c r="CR152" s="5"/>
      <c r="CS152" s="5"/>
      <c r="CT152" s="5"/>
      <c r="CU152" s="5"/>
      <c r="CV152" s="5"/>
      <c r="CW152" s="5"/>
      <c r="CX152" s="5"/>
      <c r="CY152" s="5"/>
      <c r="CZ152" s="5"/>
      <c r="DA152" s="5"/>
      <c r="DB152" s="5"/>
      <c r="DC152" s="5"/>
      <c r="DD152" s="5"/>
      <c r="DE152" s="5"/>
      <c r="DF152" s="5"/>
      <c r="DG152" s="5"/>
      <c r="DH152" s="5"/>
      <c r="DI152" s="5"/>
      <c r="DJ152" s="5"/>
      <c r="DK152" s="5"/>
      <c r="DL152" s="5"/>
      <c r="DM152" s="5"/>
      <c r="DN152" s="5"/>
      <c r="DO152" s="5"/>
      <c r="DP152" s="5"/>
      <c r="DQ152" s="5"/>
      <c r="DR152" s="5"/>
      <c r="DS152" s="5" t="s">
        <v>502</v>
      </c>
      <c r="DT152" s="5"/>
      <c r="DU152" s="5"/>
      <c r="DV152" s="5"/>
      <c r="DW152" s="5"/>
      <c r="DX152" s="5"/>
      <c r="DY152" s="5"/>
      <c r="DZ152" s="5"/>
      <c r="EA152" s="5"/>
      <c r="EB152" s="5"/>
      <c r="EC152" s="5"/>
      <c r="ED152" s="5"/>
      <c r="EE152" s="5"/>
      <c r="EF152" s="5"/>
      <c r="EG152" s="5"/>
      <c r="EH152" s="5"/>
      <c r="EI152" s="5"/>
      <c r="EJ152" s="5"/>
      <c r="EK152" s="5"/>
      <c r="EL152" s="5"/>
      <c r="EM152" s="5"/>
      <c r="EN152" s="5"/>
      <c r="EO152" s="5"/>
      <c r="EP152" s="5"/>
      <c r="EQ152" s="5"/>
      <c r="ER152" s="5"/>
      <c r="ES152" s="5" t="s">
        <v>501</v>
      </c>
      <c r="FU152" s="11" t="s">
        <v>204</v>
      </c>
    </row>
    <row r="153" spans="1:177" s="11" customFormat="1" x14ac:dyDescent="0.25">
      <c r="A153" s="11" t="s">
        <v>173</v>
      </c>
      <c r="B153" s="11" t="s">
        <v>193</v>
      </c>
      <c r="C153" s="11" t="s">
        <v>192</v>
      </c>
      <c r="D153" s="11" t="s">
        <v>881</v>
      </c>
      <c r="E153" s="11" t="s">
        <v>676</v>
      </c>
      <c r="F153" s="22" t="s">
        <v>677</v>
      </c>
      <c r="I153" s="11" t="s">
        <v>818</v>
      </c>
      <c r="J153" s="3">
        <v>4013051038775</v>
      </c>
      <c r="K153" s="11" t="s">
        <v>194</v>
      </c>
      <c r="M153" s="11">
        <v>24</v>
      </c>
      <c r="N153" s="11" t="s">
        <v>175</v>
      </c>
      <c r="O153" s="11" t="s">
        <v>182</v>
      </c>
      <c r="P153" s="11">
        <f t="shared" ref="P153:P155" si="21">24.95/1.21</f>
        <v>20.619834710743802</v>
      </c>
      <c r="Q153" s="11">
        <v>0</v>
      </c>
      <c r="R153" s="11" t="s">
        <v>176</v>
      </c>
      <c r="S153" s="11" t="s">
        <v>195</v>
      </c>
      <c r="W153" s="11" t="s">
        <v>821</v>
      </c>
      <c r="AA153" s="8">
        <v>0.48</v>
      </c>
      <c r="AB153" s="11" t="s">
        <v>176</v>
      </c>
      <c r="AG153" s="11" t="s">
        <v>195</v>
      </c>
      <c r="AH153" s="11" t="s">
        <v>177</v>
      </c>
      <c r="BX153" s="11" t="s">
        <v>624</v>
      </c>
      <c r="CD153" s="11" t="s">
        <v>520</v>
      </c>
      <c r="CE153" s="5" t="s">
        <v>459</v>
      </c>
      <c r="CF153" s="5"/>
      <c r="CG153" s="5"/>
      <c r="CH153" s="5"/>
      <c r="CI153" s="5"/>
      <c r="CJ153" s="5"/>
      <c r="CK153" s="5"/>
      <c r="CL153" s="5"/>
      <c r="CM153" s="5"/>
      <c r="CN153" s="5"/>
      <c r="CO153" s="5" t="s">
        <v>460</v>
      </c>
      <c r="CP153" s="5"/>
      <c r="CQ153" s="5"/>
      <c r="CR153" s="5"/>
      <c r="CS153" s="5"/>
      <c r="CT153" s="5"/>
      <c r="CU153" s="5"/>
      <c r="CV153" s="5"/>
      <c r="CW153" s="5"/>
      <c r="CX153" s="5"/>
      <c r="CY153" s="5"/>
      <c r="CZ153" s="5"/>
      <c r="DA153" s="5"/>
      <c r="DB153" s="5"/>
      <c r="DC153" s="5"/>
      <c r="DD153" s="5"/>
      <c r="DE153" s="5"/>
      <c r="DF153" s="5"/>
      <c r="DG153" s="5"/>
      <c r="DH153" s="5"/>
      <c r="DI153" s="5"/>
      <c r="DJ153" s="5"/>
      <c r="DK153" s="5"/>
      <c r="DL153" s="5"/>
      <c r="DM153" s="5"/>
      <c r="DN153" s="5"/>
      <c r="DO153" s="5"/>
      <c r="DP153" s="5"/>
      <c r="DQ153" s="5"/>
      <c r="DR153" s="5"/>
      <c r="DS153" s="5" t="s">
        <v>461</v>
      </c>
      <c r="DT153" s="5"/>
      <c r="DU153" s="5"/>
      <c r="DV153" s="5"/>
      <c r="DW153" s="5"/>
      <c r="DX153" s="5"/>
      <c r="DY153" s="5"/>
      <c r="DZ153" s="5"/>
      <c r="EA153" s="5"/>
      <c r="EB153" s="5"/>
      <c r="EC153" s="5"/>
      <c r="ED153" s="5"/>
      <c r="EE153" s="5"/>
      <c r="EF153" s="5"/>
      <c r="EG153" s="5"/>
      <c r="EH153" s="5"/>
      <c r="EI153" s="5"/>
      <c r="EJ153" s="5"/>
      <c r="EK153" s="5"/>
      <c r="EL153" s="5"/>
      <c r="EM153" s="5"/>
      <c r="EN153" s="5"/>
      <c r="EO153" s="5"/>
      <c r="EP153" s="5"/>
      <c r="EQ153" s="5"/>
      <c r="ER153" s="5"/>
      <c r="ES153" s="5" t="s">
        <v>459</v>
      </c>
      <c r="FU153" s="11" t="s">
        <v>204</v>
      </c>
    </row>
    <row r="154" spans="1:177" s="11" customFormat="1" x14ac:dyDescent="0.25">
      <c r="A154" s="11" t="s">
        <v>173</v>
      </c>
      <c r="B154" s="11" t="s">
        <v>193</v>
      </c>
      <c r="C154" s="11" t="s">
        <v>192</v>
      </c>
      <c r="D154" s="11" t="s">
        <v>831</v>
      </c>
      <c r="E154" s="11" t="s">
        <v>678</v>
      </c>
      <c r="F154" s="22" t="s">
        <v>679</v>
      </c>
      <c r="I154" s="11" t="s">
        <v>828</v>
      </c>
      <c r="J154" s="3">
        <v>4013051029421</v>
      </c>
      <c r="K154" s="11" t="s">
        <v>194</v>
      </c>
      <c r="M154" s="11">
        <v>24</v>
      </c>
      <c r="N154" s="11" t="s">
        <v>175</v>
      </c>
      <c r="O154" s="11" t="s">
        <v>182</v>
      </c>
      <c r="P154" s="11">
        <f t="shared" si="21"/>
        <v>20.619834710743802</v>
      </c>
      <c r="Q154" s="11">
        <v>0</v>
      </c>
      <c r="R154" s="11" t="s">
        <v>176</v>
      </c>
      <c r="S154" s="11" t="s">
        <v>195</v>
      </c>
      <c r="W154" s="11" t="s">
        <v>821</v>
      </c>
      <c r="AA154" s="8">
        <v>0.48</v>
      </c>
      <c r="AB154" s="11" t="s">
        <v>176</v>
      </c>
      <c r="AG154" s="11" t="s">
        <v>195</v>
      </c>
      <c r="AH154" s="11" t="s">
        <v>177</v>
      </c>
      <c r="BX154" s="11" t="s">
        <v>238</v>
      </c>
      <c r="CD154" s="11" t="s">
        <v>520</v>
      </c>
      <c r="CE154" s="5" t="s">
        <v>484</v>
      </c>
      <c r="CF154" s="5"/>
      <c r="CG154" s="5"/>
      <c r="CH154" s="5"/>
      <c r="CI154" s="5"/>
      <c r="CJ154" s="5"/>
      <c r="CK154" s="5"/>
      <c r="CL154" s="5"/>
      <c r="CM154" s="5"/>
      <c r="CN154" s="5"/>
      <c r="CO154" s="5" t="s">
        <v>460</v>
      </c>
      <c r="CP154" s="5"/>
      <c r="CQ154" s="5"/>
      <c r="CR154" s="5"/>
      <c r="CS154" s="5"/>
      <c r="CT154" s="5"/>
      <c r="CU154" s="5"/>
      <c r="CV154" s="5"/>
      <c r="CW154" s="5"/>
      <c r="CX154" s="5"/>
      <c r="CY154" s="5"/>
      <c r="CZ154" s="5"/>
      <c r="DA154" s="5"/>
      <c r="DB154" s="5"/>
      <c r="DC154" s="5"/>
      <c r="DD154" s="5"/>
      <c r="DE154" s="5"/>
      <c r="DF154" s="5"/>
      <c r="DG154" s="5"/>
      <c r="DH154" s="5"/>
      <c r="DI154" s="5"/>
      <c r="DJ154" s="5"/>
      <c r="DK154" s="5"/>
      <c r="DL154" s="5"/>
      <c r="DM154" s="5"/>
      <c r="DN154" s="5"/>
      <c r="DO154" s="5"/>
      <c r="DP154" s="5"/>
      <c r="DQ154" s="5"/>
      <c r="DR154" s="5"/>
      <c r="DS154" s="5" t="s">
        <v>461</v>
      </c>
      <c r="DT154" s="5"/>
      <c r="DU154" s="5"/>
      <c r="DV154" s="5"/>
      <c r="DW154" s="5"/>
      <c r="DX154" s="5"/>
      <c r="DY154" s="5"/>
      <c r="DZ154" s="5"/>
      <c r="EA154" s="5"/>
      <c r="EB154" s="5"/>
      <c r="EC154" s="5"/>
      <c r="ED154" s="5"/>
      <c r="EE154" s="5"/>
      <c r="EF154" s="5"/>
      <c r="EG154" s="5"/>
      <c r="EH154" s="5"/>
      <c r="EI154" s="5"/>
      <c r="EJ154" s="5"/>
      <c r="EK154" s="5"/>
      <c r="EL154" s="5"/>
      <c r="EM154" s="5"/>
      <c r="EN154" s="5"/>
      <c r="EO154" s="5"/>
      <c r="EP154" s="5"/>
      <c r="EQ154" s="5"/>
      <c r="ER154" s="5"/>
      <c r="ES154" s="5" t="s">
        <v>459</v>
      </c>
      <c r="FU154" s="11" t="s">
        <v>204</v>
      </c>
    </row>
    <row r="155" spans="1:177" s="11" customFormat="1" x14ac:dyDescent="0.25">
      <c r="A155" s="11" t="s">
        <v>173</v>
      </c>
      <c r="B155" s="11" t="s">
        <v>193</v>
      </c>
      <c r="C155" s="11" t="s">
        <v>192</v>
      </c>
      <c r="D155" s="11" t="s">
        <v>841</v>
      </c>
      <c r="E155" s="11" t="s">
        <v>680</v>
      </c>
      <c r="F155" s="22" t="s">
        <v>681</v>
      </c>
      <c r="I155" s="11" t="s">
        <v>838</v>
      </c>
      <c r="J155" s="3">
        <v>4013051029438</v>
      </c>
      <c r="K155" s="11" t="s">
        <v>194</v>
      </c>
      <c r="M155" s="11">
        <v>24</v>
      </c>
      <c r="N155" s="11" t="s">
        <v>175</v>
      </c>
      <c r="O155" s="11" t="s">
        <v>182</v>
      </c>
      <c r="P155" s="11">
        <f t="shared" si="21"/>
        <v>20.619834710743802</v>
      </c>
      <c r="Q155" s="11">
        <v>0</v>
      </c>
      <c r="R155" s="11" t="s">
        <v>176</v>
      </c>
      <c r="S155" s="11" t="s">
        <v>195</v>
      </c>
      <c r="W155" s="11" t="s">
        <v>821</v>
      </c>
      <c r="AA155" s="8">
        <v>0.48</v>
      </c>
      <c r="AB155" s="11" t="s">
        <v>176</v>
      </c>
      <c r="AG155" s="11" t="s">
        <v>195</v>
      </c>
      <c r="AH155" s="11" t="s">
        <v>177</v>
      </c>
      <c r="BX155" s="11" t="s">
        <v>210</v>
      </c>
      <c r="CD155" s="11" t="s">
        <v>520</v>
      </c>
      <c r="CE155" s="5" t="s">
        <v>597</v>
      </c>
      <c r="CF155" s="5"/>
      <c r="CG155" s="5"/>
      <c r="CH155" s="5"/>
      <c r="CI155" s="5"/>
      <c r="CJ155" s="5"/>
      <c r="CK155" s="5"/>
      <c r="CL155" s="5"/>
      <c r="CM155" s="5"/>
      <c r="CN155" s="5"/>
      <c r="CO155" s="5" t="s">
        <v>460</v>
      </c>
      <c r="CP155" s="5"/>
      <c r="CQ155" s="5"/>
      <c r="CR155" s="5"/>
      <c r="CS155" s="5"/>
      <c r="CT155" s="5"/>
      <c r="CU155" s="5"/>
      <c r="CV155" s="5"/>
      <c r="CW155" s="5"/>
      <c r="CX155" s="5"/>
      <c r="CY155" s="5"/>
      <c r="CZ155" s="5"/>
      <c r="DA155" s="5"/>
      <c r="DB155" s="5"/>
      <c r="DC155" s="5"/>
      <c r="DD155" s="5"/>
      <c r="DE155" s="5"/>
      <c r="DF155" s="5"/>
      <c r="DG155" s="5"/>
      <c r="DH155" s="5"/>
      <c r="DI155" s="5"/>
      <c r="DJ155" s="5"/>
      <c r="DK155" s="5"/>
      <c r="DL155" s="5"/>
      <c r="DM155" s="5"/>
      <c r="DN155" s="5"/>
      <c r="DO155" s="5"/>
      <c r="DP155" s="5"/>
      <c r="DQ155" s="5"/>
      <c r="DR155" s="5"/>
      <c r="DS155" s="5" t="s">
        <v>461</v>
      </c>
      <c r="DT155" s="5"/>
      <c r="DU155" s="5"/>
      <c r="DV155" s="5"/>
      <c r="DW155" s="5"/>
      <c r="DX155" s="5"/>
      <c r="DY155" s="5"/>
      <c r="DZ155" s="5"/>
      <c r="EA155" s="5"/>
      <c r="EB155" s="5"/>
      <c r="EC155" s="5"/>
      <c r="ED155" s="5"/>
      <c r="EE155" s="5"/>
      <c r="EF155" s="5"/>
      <c r="EG155" s="5"/>
      <c r="EH155" s="5"/>
      <c r="EI155" s="5"/>
      <c r="EJ155" s="5"/>
      <c r="EK155" s="5"/>
      <c r="EL155" s="5"/>
      <c r="EM155" s="5"/>
      <c r="EN155" s="5"/>
      <c r="EO155" s="5"/>
      <c r="EP155" s="5"/>
      <c r="EQ155" s="5"/>
      <c r="ER155" s="5"/>
      <c r="ES155" s="5" t="s">
        <v>459</v>
      </c>
      <c r="FU155" s="11" t="s">
        <v>204</v>
      </c>
    </row>
    <row r="156" spans="1:177" s="11" customFormat="1" x14ac:dyDescent="0.25">
      <c r="A156" s="11" t="s">
        <v>173</v>
      </c>
      <c r="B156" s="11" t="s">
        <v>193</v>
      </c>
      <c r="C156" s="11" t="s">
        <v>192</v>
      </c>
      <c r="D156" s="11" t="s">
        <v>881</v>
      </c>
      <c r="E156" s="11" t="s">
        <v>682</v>
      </c>
      <c r="F156" s="22" t="s">
        <v>683</v>
      </c>
      <c r="I156" s="11" t="s">
        <v>819</v>
      </c>
      <c r="J156" s="3">
        <v>4013051038782</v>
      </c>
      <c r="K156" s="11" t="s">
        <v>194</v>
      </c>
      <c r="M156" s="11">
        <v>24</v>
      </c>
      <c r="N156" s="11" t="s">
        <v>175</v>
      </c>
      <c r="O156" s="11" t="s">
        <v>182</v>
      </c>
      <c r="P156" s="11">
        <f t="shared" ref="P156:P158" si="22">27.95/1.21</f>
        <v>23.099173553719009</v>
      </c>
      <c r="Q156" s="11">
        <v>0</v>
      </c>
      <c r="R156" s="11" t="s">
        <v>176</v>
      </c>
      <c r="S156" s="11" t="s">
        <v>195</v>
      </c>
      <c r="W156" s="11" t="s">
        <v>821</v>
      </c>
      <c r="AA156" s="8">
        <v>0.56000000000000005</v>
      </c>
      <c r="AB156" s="11" t="s">
        <v>176</v>
      </c>
      <c r="AG156" s="11" t="s">
        <v>195</v>
      </c>
      <c r="AH156" s="11" t="s">
        <v>177</v>
      </c>
      <c r="BX156" s="11" t="s">
        <v>624</v>
      </c>
      <c r="CD156" s="11" t="s">
        <v>520</v>
      </c>
      <c r="CE156" s="5" t="s">
        <v>511</v>
      </c>
      <c r="CF156" s="5"/>
      <c r="CG156" s="5"/>
      <c r="CH156" s="5"/>
      <c r="CI156" s="5"/>
      <c r="CJ156" s="5"/>
      <c r="CK156" s="5"/>
      <c r="CL156" s="5"/>
      <c r="CM156" s="5"/>
      <c r="CN156" s="5"/>
      <c r="CO156" s="5" t="s">
        <v>512</v>
      </c>
      <c r="CP156" s="5"/>
      <c r="CQ156" s="5"/>
      <c r="CR156" s="5"/>
      <c r="CS156" s="5"/>
      <c r="CT156" s="5"/>
      <c r="CU156" s="5"/>
      <c r="CV156" s="5"/>
      <c r="CW156" s="5"/>
      <c r="CX156" s="5"/>
      <c r="CY156" s="5"/>
      <c r="CZ156" s="5"/>
      <c r="DA156" s="5"/>
      <c r="DB156" s="5"/>
      <c r="DC156" s="5"/>
      <c r="DD156" s="5"/>
      <c r="DE156" s="5"/>
      <c r="DF156" s="5"/>
      <c r="DG156" s="5"/>
      <c r="DH156" s="5"/>
      <c r="DI156" s="5"/>
      <c r="DJ156" s="5"/>
      <c r="DK156" s="5"/>
      <c r="DL156" s="5"/>
      <c r="DM156" s="5"/>
      <c r="DN156" s="5"/>
      <c r="DO156" s="5"/>
      <c r="DP156" s="5"/>
      <c r="DQ156" s="5"/>
      <c r="DR156" s="5"/>
      <c r="DS156" s="5" t="s">
        <v>513</v>
      </c>
      <c r="DT156" s="5"/>
      <c r="DU156" s="5"/>
      <c r="DV156" s="5"/>
      <c r="DW156" s="5"/>
      <c r="DX156" s="5"/>
      <c r="DY156" s="5"/>
      <c r="DZ156" s="5"/>
      <c r="EA156" s="5"/>
      <c r="EB156" s="5"/>
      <c r="EC156" s="5"/>
      <c r="ED156" s="5"/>
      <c r="EE156" s="5"/>
      <c r="EF156" s="5"/>
      <c r="EG156" s="5"/>
      <c r="EH156" s="5"/>
      <c r="EI156" s="5"/>
      <c r="EJ156" s="5"/>
      <c r="EK156" s="5"/>
      <c r="EL156" s="5"/>
      <c r="EM156" s="5"/>
      <c r="EN156" s="5"/>
      <c r="EO156" s="5"/>
      <c r="EP156" s="5"/>
      <c r="EQ156" s="5"/>
      <c r="ER156" s="5"/>
      <c r="ES156" s="5" t="s">
        <v>511</v>
      </c>
      <c r="FU156" s="11" t="s">
        <v>204</v>
      </c>
    </row>
    <row r="157" spans="1:177" s="11" customFormat="1" x14ac:dyDescent="0.25">
      <c r="A157" s="11" t="s">
        <v>173</v>
      </c>
      <c r="B157" s="11" t="s">
        <v>193</v>
      </c>
      <c r="C157" s="11" t="s">
        <v>192</v>
      </c>
      <c r="D157" s="11" t="s">
        <v>831</v>
      </c>
      <c r="E157" s="11" t="s">
        <v>684</v>
      </c>
      <c r="F157" s="22" t="s">
        <v>685</v>
      </c>
      <c r="I157" s="11" t="s">
        <v>829</v>
      </c>
      <c r="J157" s="3">
        <v>4013051029445</v>
      </c>
      <c r="K157" s="11" t="s">
        <v>194</v>
      </c>
      <c r="M157" s="11">
        <v>24</v>
      </c>
      <c r="N157" s="11" t="s">
        <v>175</v>
      </c>
      <c r="O157" s="11" t="s">
        <v>182</v>
      </c>
      <c r="P157" s="11">
        <f t="shared" si="22"/>
        <v>23.099173553719009</v>
      </c>
      <c r="Q157" s="11">
        <v>0</v>
      </c>
      <c r="R157" s="11" t="s">
        <v>176</v>
      </c>
      <c r="S157" s="11" t="s">
        <v>195</v>
      </c>
      <c r="W157" s="11" t="s">
        <v>821</v>
      </c>
      <c r="AA157" s="8">
        <v>0.56000000000000005</v>
      </c>
      <c r="AB157" s="11" t="s">
        <v>176</v>
      </c>
      <c r="AG157" s="11" t="s">
        <v>195</v>
      </c>
      <c r="AH157" s="11" t="s">
        <v>177</v>
      </c>
      <c r="BX157" s="11" t="s">
        <v>238</v>
      </c>
      <c r="CD157" s="11" t="s">
        <v>520</v>
      </c>
      <c r="CE157" s="5" t="s">
        <v>511</v>
      </c>
      <c r="CF157" s="5"/>
      <c r="CG157" s="5"/>
      <c r="CH157" s="5"/>
      <c r="CI157" s="5"/>
      <c r="CJ157" s="5"/>
      <c r="CK157" s="5"/>
      <c r="CL157" s="5"/>
      <c r="CM157" s="5"/>
      <c r="CN157" s="5"/>
      <c r="CO157" s="5" t="s">
        <v>512</v>
      </c>
      <c r="CP157" s="5"/>
      <c r="CQ157" s="5"/>
      <c r="CR157" s="5"/>
      <c r="CS157" s="5"/>
      <c r="CT157" s="5"/>
      <c r="CU157" s="5"/>
      <c r="CV157" s="5"/>
      <c r="CW157" s="5"/>
      <c r="CX157" s="5"/>
      <c r="CY157" s="5"/>
      <c r="CZ157" s="5"/>
      <c r="DA157" s="5"/>
      <c r="DB157" s="5"/>
      <c r="DC157" s="5"/>
      <c r="DD157" s="5"/>
      <c r="DE157" s="5"/>
      <c r="DF157" s="5"/>
      <c r="DG157" s="5"/>
      <c r="DH157" s="5"/>
      <c r="DI157" s="5"/>
      <c r="DJ157" s="5"/>
      <c r="DK157" s="5"/>
      <c r="DL157" s="5"/>
      <c r="DM157" s="5"/>
      <c r="DN157" s="5"/>
      <c r="DO157" s="5"/>
      <c r="DP157" s="5"/>
      <c r="DQ157" s="5"/>
      <c r="DR157" s="5"/>
      <c r="DS157" s="5" t="s">
        <v>513</v>
      </c>
      <c r="DT157" s="5"/>
      <c r="DU157" s="5"/>
      <c r="DV157" s="5"/>
      <c r="DW157" s="5"/>
      <c r="DX157" s="5"/>
      <c r="DY157" s="5"/>
      <c r="DZ157" s="5"/>
      <c r="EA157" s="5"/>
      <c r="EB157" s="5"/>
      <c r="EC157" s="5"/>
      <c r="ED157" s="5"/>
      <c r="EE157" s="5"/>
      <c r="EF157" s="5"/>
      <c r="EG157" s="5"/>
      <c r="EH157" s="5"/>
      <c r="EI157" s="5"/>
      <c r="EJ157" s="5"/>
      <c r="EK157" s="5"/>
      <c r="EL157" s="5"/>
      <c r="EM157" s="5"/>
      <c r="EN157" s="5"/>
      <c r="EO157" s="5"/>
      <c r="EP157" s="5"/>
      <c r="EQ157" s="5"/>
      <c r="ER157" s="5"/>
      <c r="ES157" s="5" t="s">
        <v>511</v>
      </c>
      <c r="FU157" s="11" t="s">
        <v>204</v>
      </c>
    </row>
    <row r="158" spans="1:177" s="11" customFormat="1" x14ac:dyDescent="0.25">
      <c r="A158" s="11" t="s">
        <v>173</v>
      </c>
      <c r="B158" s="11" t="s">
        <v>193</v>
      </c>
      <c r="C158" s="11" t="s">
        <v>192</v>
      </c>
      <c r="D158" s="11" t="s">
        <v>841</v>
      </c>
      <c r="E158" s="11" t="s">
        <v>686</v>
      </c>
      <c r="F158" s="22" t="s">
        <v>687</v>
      </c>
      <c r="I158" s="11" t="s">
        <v>839</v>
      </c>
      <c r="J158" s="3">
        <v>4013051029452</v>
      </c>
      <c r="K158" s="11" t="s">
        <v>194</v>
      </c>
      <c r="M158" s="11">
        <v>24</v>
      </c>
      <c r="N158" s="11" t="s">
        <v>175</v>
      </c>
      <c r="O158" s="11" t="s">
        <v>182</v>
      </c>
      <c r="P158" s="11">
        <f t="shared" si="22"/>
        <v>23.099173553719009</v>
      </c>
      <c r="Q158" s="11">
        <v>0</v>
      </c>
      <c r="R158" s="11" t="s">
        <v>176</v>
      </c>
      <c r="S158" s="11" t="s">
        <v>195</v>
      </c>
      <c r="W158" s="11" t="s">
        <v>821</v>
      </c>
      <c r="AA158" s="8">
        <v>0.56000000000000005</v>
      </c>
      <c r="AB158" s="11" t="s">
        <v>176</v>
      </c>
      <c r="AG158" s="11" t="s">
        <v>195</v>
      </c>
      <c r="AH158" s="11" t="s">
        <v>177</v>
      </c>
      <c r="BX158" s="11" t="s">
        <v>210</v>
      </c>
      <c r="CD158" s="11" t="s">
        <v>520</v>
      </c>
      <c r="CE158" s="5" t="s">
        <v>511</v>
      </c>
      <c r="CF158" s="5"/>
      <c r="CG158" s="5"/>
      <c r="CH158" s="5"/>
      <c r="CI158" s="5"/>
      <c r="CJ158" s="5"/>
      <c r="CK158" s="5"/>
      <c r="CL158" s="5"/>
      <c r="CM158" s="5"/>
      <c r="CN158" s="5"/>
      <c r="CO158" s="5" t="s">
        <v>512</v>
      </c>
      <c r="CP158" s="5"/>
      <c r="CQ158" s="5"/>
      <c r="CR158" s="5"/>
      <c r="CS158" s="5"/>
      <c r="CT158" s="5"/>
      <c r="CU158" s="5"/>
      <c r="CV158" s="5"/>
      <c r="CW158" s="5"/>
      <c r="CX158" s="5"/>
      <c r="CY158" s="5"/>
      <c r="CZ158" s="5"/>
      <c r="DA158" s="5"/>
      <c r="DB158" s="5"/>
      <c r="DC158" s="5"/>
      <c r="DD158" s="5"/>
      <c r="DE158" s="5"/>
      <c r="DF158" s="5"/>
      <c r="DG158" s="5"/>
      <c r="DH158" s="5"/>
      <c r="DI158" s="5"/>
      <c r="DJ158" s="5"/>
      <c r="DK158" s="5"/>
      <c r="DL158" s="5"/>
      <c r="DM158" s="5"/>
      <c r="DN158" s="5"/>
      <c r="DO158" s="5"/>
      <c r="DP158" s="5"/>
      <c r="DQ158" s="5"/>
      <c r="DR158" s="5"/>
      <c r="DS158" s="5" t="s">
        <v>513</v>
      </c>
      <c r="DT158" s="5"/>
      <c r="DU158" s="5"/>
      <c r="DV158" s="5"/>
      <c r="DW158" s="5"/>
      <c r="DX158" s="5"/>
      <c r="DY158" s="5"/>
      <c r="DZ158" s="5"/>
      <c r="EA158" s="5"/>
      <c r="EB158" s="5"/>
      <c r="EC158" s="5"/>
      <c r="ED158" s="5"/>
      <c r="EE158" s="5"/>
      <c r="EF158" s="5"/>
      <c r="EG158" s="5"/>
      <c r="EH158" s="5"/>
      <c r="EI158" s="5"/>
      <c r="EJ158" s="5"/>
      <c r="EK158" s="5"/>
      <c r="EL158" s="5"/>
      <c r="EM158" s="5"/>
      <c r="EN158" s="5"/>
      <c r="EO158" s="5"/>
      <c r="EP158" s="5"/>
      <c r="EQ158" s="5"/>
      <c r="ER158" s="5"/>
      <c r="ES158" s="5" t="s">
        <v>511</v>
      </c>
      <c r="FU158" s="11" t="s">
        <v>204</v>
      </c>
    </row>
    <row r="159" spans="1:177" s="11" customFormat="1" x14ac:dyDescent="0.25">
      <c r="A159" s="11" t="s">
        <v>173</v>
      </c>
      <c r="B159" s="11" t="s">
        <v>193</v>
      </c>
      <c r="C159" s="11" t="s">
        <v>192</v>
      </c>
      <c r="D159" s="11" t="s">
        <v>881</v>
      </c>
      <c r="E159" s="11" t="s">
        <v>688</v>
      </c>
      <c r="F159" s="22" t="s">
        <v>689</v>
      </c>
      <c r="I159" s="11" t="s">
        <v>820</v>
      </c>
      <c r="J159" s="3">
        <v>4013051038799</v>
      </c>
      <c r="K159" s="11" t="s">
        <v>194</v>
      </c>
      <c r="M159" s="11">
        <v>24</v>
      </c>
      <c r="N159" s="11" t="s">
        <v>175</v>
      </c>
      <c r="O159" s="11" t="s">
        <v>182</v>
      </c>
      <c r="P159" s="11">
        <f t="shared" ref="P159:P161" si="23">31.95/1.21</f>
        <v>26.404958677685951</v>
      </c>
      <c r="Q159" s="11">
        <v>0</v>
      </c>
      <c r="R159" s="11" t="s">
        <v>176</v>
      </c>
      <c r="S159" s="11" t="s">
        <v>195</v>
      </c>
      <c r="W159" s="11" t="s">
        <v>821</v>
      </c>
      <c r="AA159" s="8">
        <v>0.7</v>
      </c>
      <c r="AB159" s="11" t="s">
        <v>176</v>
      </c>
      <c r="AG159" s="11" t="s">
        <v>195</v>
      </c>
      <c r="AH159" s="11" t="s">
        <v>177</v>
      </c>
      <c r="BX159" s="11" t="s">
        <v>624</v>
      </c>
      <c r="CD159" s="11" t="s">
        <v>520</v>
      </c>
      <c r="CE159" s="5" t="s">
        <v>465</v>
      </c>
      <c r="CF159" s="5"/>
      <c r="CG159" s="5"/>
      <c r="CH159" s="5"/>
      <c r="CI159" s="5"/>
      <c r="CJ159" s="5"/>
      <c r="CK159" s="5"/>
      <c r="CL159" s="5"/>
      <c r="CM159" s="5"/>
      <c r="CN159" s="5"/>
      <c r="CO159" s="5" t="s">
        <v>516</v>
      </c>
      <c r="CP159" s="5"/>
      <c r="CQ159" s="5"/>
      <c r="CR159" s="5"/>
      <c r="CS159" s="5"/>
      <c r="CT159" s="5"/>
      <c r="CU159" s="5"/>
      <c r="CV159" s="5"/>
      <c r="CW159" s="5"/>
      <c r="CX159" s="5"/>
      <c r="CY159" s="5"/>
      <c r="CZ159" s="5"/>
      <c r="DA159" s="5"/>
      <c r="DB159" s="5"/>
      <c r="DC159" s="5"/>
      <c r="DD159" s="5"/>
      <c r="DE159" s="5"/>
      <c r="DF159" s="5"/>
      <c r="DG159" s="5"/>
      <c r="DH159" s="5"/>
      <c r="DI159" s="5"/>
      <c r="DJ159" s="5"/>
      <c r="DK159" s="5"/>
      <c r="DL159" s="5"/>
      <c r="DM159" s="5"/>
      <c r="DN159" s="5"/>
      <c r="DO159" s="5"/>
      <c r="DP159" s="5"/>
      <c r="DQ159" s="5"/>
      <c r="DR159" s="5"/>
      <c r="DS159" s="5" t="s">
        <v>517</v>
      </c>
      <c r="DT159" s="5"/>
      <c r="DU159" s="5"/>
      <c r="DV159" s="5"/>
      <c r="DW159" s="5"/>
      <c r="DX159" s="5"/>
      <c r="DY159" s="5"/>
      <c r="DZ159" s="5"/>
      <c r="EA159" s="5"/>
      <c r="EB159" s="5"/>
      <c r="EC159" s="5"/>
      <c r="ED159" s="5"/>
      <c r="EE159" s="5"/>
      <c r="EF159" s="5"/>
      <c r="EG159" s="5"/>
      <c r="EH159" s="5"/>
      <c r="EI159" s="5"/>
      <c r="EJ159" s="5"/>
      <c r="EK159" s="5"/>
      <c r="EL159" s="5"/>
      <c r="EM159" s="5"/>
      <c r="EN159" s="5"/>
      <c r="EO159" s="5"/>
      <c r="EP159" s="5"/>
      <c r="EQ159" s="5"/>
      <c r="ER159" s="5"/>
      <c r="ES159" s="5" t="s">
        <v>465</v>
      </c>
      <c r="FU159" s="11" t="s">
        <v>204</v>
      </c>
    </row>
    <row r="160" spans="1:177" s="11" customFormat="1" x14ac:dyDescent="0.25">
      <c r="A160" s="11" t="s">
        <v>173</v>
      </c>
      <c r="B160" s="11" t="s">
        <v>193</v>
      </c>
      <c r="C160" s="11" t="s">
        <v>192</v>
      </c>
      <c r="D160" s="11" t="s">
        <v>831</v>
      </c>
      <c r="E160" s="11" t="s">
        <v>690</v>
      </c>
      <c r="F160" s="22" t="s">
        <v>691</v>
      </c>
      <c r="I160" s="11" t="s">
        <v>830</v>
      </c>
      <c r="J160" s="3">
        <v>4013051029469</v>
      </c>
      <c r="K160" s="11" t="s">
        <v>194</v>
      </c>
      <c r="M160" s="11">
        <v>24</v>
      </c>
      <c r="N160" s="11" t="s">
        <v>175</v>
      </c>
      <c r="O160" s="11" t="s">
        <v>182</v>
      </c>
      <c r="P160" s="11">
        <f t="shared" si="23"/>
        <v>26.404958677685951</v>
      </c>
      <c r="Q160" s="11">
        <v>0</v>
      </c>
      <c r="R160" s="11" t="s">
        <v>176</v>
      </c>
      <c r="S160" s="11" t="s">
        <v>195</v>
      </c>
      <c r="W160" s="11" t="s">
        <v>821</v>
      </c>
      <c r="AA160" s="8">
        <v>0.7</v>
      </c>
      <c r="AB160" s="11" t="s">
        <v>176</v>
      </c>
      <c r="AG160" s="11" t="s">
        <v>195</v>
      </c>
      <c r="AH160" s="11" t="s">
        <v>177</v>
      </c>
      <c r="BX160" s="11" t="s">
        <v>238</v>
      </c>
      <c r="CD160" s="11" t="s">
        <v>520</v>
      </c>
      <c r="CE160" s="5" t="s">
        <v>465</v>
      </c>
      <c r="CF160" s="5"/>
      <c r="CG160" s="5"/>
      <c r="CH160" s="5"/>
      <c r="CI160" s="5"/>
      <c r="CJ160" s="5"/>
      <c r="CK160" s="5"/>
      <c r="CL160" s="5"/>
      <c r="CM160" s="5"/>
      <c r="CN160" s="5"/>
      <c r="CO160" s="5" t="s">
        <v>516</v>
      </c>
      <c r="CP160" s="5"/>
      <c r="CQ160" s="5"/>
      <c r="CR160" s="5"/>
      <c r="CS160" s="5"/>
      <c r="CT160" s="5"/>
      <c r="CU160" s="5"/>
      <c r="CV160" s="5"/>
      <c r="CW160" s="5"/>
      <c r="CX160" s="5"/>
      <c r="CY160" s="5"/>
      <c r="CZ160" s="5"/>
      <c r="DA160" s="5"/>
      <c r="DB160" s="5"/>
      <c r="DC160" s="5"/>
      <c r="DD160" s="5"/>
      <c r="DE160" s="5"/>
      <c r="DF160" s="5"/>
      <c r="DG160" s="5"/>
      <c r="DH160" s="5"/>
      <c r="DI160" s="5"/>
      <c r="DJ160" s="5"/>
      <c r="DK160" s="5"/>
      <c r="DL160" s="5"/>
      <c r="DM160" s="5"/>
      <c r="DN160" s="5"/>
      <c r="DO160" s="5"/>
      <c r="DP160" s="5"/>
      <c r="DQ160" s="5"/>
      <c r="DR160" s="5"/>
      <c r="DS160" s="5" t="s">
        <v>517</v>
      </c>
      <c r="DT160" s="5"/>
      <c r="DU160" s="5"/>
      <c r="DV160" s="5"/>
      <c r="DW160" s="5"/>
      <c r="DX160" s="5"/>
      <c r="DY160" s="5"/>
      <c r="DZ160" s="5"/>
      <c r="EA160" s="5"/>
      <c r="EB160" s="5"/>
      <c r="EC160" s="5"/>
      <c r="ED160" s="5"/>
      <c r="EE160" s="5"/>
      <c r="EF160" s="5"/>
      <c r="EG160" s="5"/>
      <c r="EH160" s="5"/>
      <c r="EI160" s="5"/>
      <c r="EJ160" s="5"/>
      <c r="EK160" s="5"/>
      <c r="EL160" s="5"/>
      <c r="EM160" s="5"/>
      <c r="EN160" s="5"/>
      <c r="EO160" s="5"/>
      <c r="EP160" s="5"/>
      <c r="EQ160" s="5"/>
      <c r="ER160" s="5"/>
      <c r="ES160" s="5" t="s">
        <v>465</v>
      </c>
      <c r="FU160" s="11" t="s">
        <v>204</v>
      </c>
    </row>
    <row r="161" spans="1:177" s="11" customFormat="1" x14ac:dyDescent="0.25">
      <c r="A161" s="11" t="s">
        <v>173</v>
      </c>
      <c r="B161" s="11" t="s">
        <v>193</v>
      </c>
      <c r="C161" s="11" t="s">
        <v>192</v>
      </c>
      <c r="D161" s="11" t="s">
        <v>841</v>
      </c>
      <c r="E161" s="11" t="s">
        <v>692</v>
      </c>
      <c r="F161" s="22" t="s">
        <v>693</v>
      </c>
      <c r="I161" s="11" t="s">
        <v>840</v>
      </c>
      <c r="J161" s="3">
        <v>4013051029476</v>
      </c>
      <c r="K161" s="11" t="s">
        <v>194</v>
      </c>
      <c r="M161" s="11">
        <v>24</v>
      </c>
      <c r="N161" s="11" t="s">
        <v>175</v>
      </c>
      <c r="O161" s="11" t="s">
        <v>182</v>
      </c>
      <c r="P161" s="11">
        <f t="shared" si="23"/>
        <v>26.404958677685951</v>
      </c>
      <c r="Q161" s="11">
        <v>0</v>
      </c>
      <c r="R161" s="11" t="s">
        <v>176</v>
      </c>
      <c r="S161" s="11" t="s">
        <v>195</v>
      </c>
      <c r="W161" s="11" t="s">
        <v>821</v>
      </c>
      <c r="AA161" s="8">
        <v>0.7</v>
      </c>
      <c r="AB161" s="11" t="s">
        <v>176</v>
      </c>
      <c r="AG161" s="11" t="s">
        <v>195</v>
      </c>
      <c r="AH161" s="11" t="s">
        <v>177</v>
      </c>
      <c r="BX161" s="11" t="s">
        <v>210</v>
      </c>
      <c r="CD161" s="11" t="s">
        <v>520</v>
      </c>
      <c r="CE161" s="5" t="s">
        <v>465</v>
      </c>
      <c r="CF161" s="5"/>
      <c r="CG161" s="5"/>
      <c r="CH161" s="5"/>
      <c r="CI161" s="5"/>
      <c r="CJ161" s="5"/>
      <c r="CK161" s="5"/>
      <c r="CL161" s="5"/>
      <c r="CM161" s="5"/>
      <c r="CN161" s="5"/>
      <c r="CO161" s="5" t="s">
        <v>516</v>
      </c>
      <c r="CP161" s="5"/>
      <c r="CQ161" s="5"/>
      <c r="CR161" s="5"/>
      <c r="CS161" s="5"/>
      <c r="CT161" s="5"/>
      <c r="CU161" s="5"/>
      <c r="CV161" s="5"/>
      <c r="CW161" s="5"/>
      <c r="CX161" s="5"/>
      <c r="CY161" s="5"/>
      <c r="CZ161" s="5"/>
      <c r="DA161" s="5"/>
      <c r="DB161" s="5"/>
      <c r="DC161" s="5"/>
      <c r="DD161" s="5"/>
      <c r="DE161" s="5"/>
      <c r="DF161" s="5"/>
      <c r="DG161" s="5"/>
      <c r="DH161" s="5"/>
      <c r="DI161" s="5"/>
      <c r="DJ161" s="5"/>
      <c r="DK161" s="5"/>
      <c r="DL161" s="5"/>
      <c r="DM161" s="5"/>
      <c r="DN161" s="5"/>
      <c r="DO161" s="5"/>
      <c r="DP161" s="5"/>
      <c r="DQ161" s="5"/>
      <c r="DR161" s="5"/>
      <c r="DS161" s="5" t="s">
        <v>517</v>
      </c>
      <c r="DT161" s="5"/>
      <c r="DU161" s="5"/>
      <c r="DV161" s="5"/>
      <c r="DW161" s="5"/>
      <c r="DX161" s="5"/>
      <c r="DY161" s="5"/>
      <c r="DZ161" s="5"/>
      <c r="EA161" s="5"/>
      <c r="EB161" s="5"/>
      <c r="EC161" s="5"/>
      <c r="ED161" s="5"/>
      <c r="EE161" s="5"/>
      <c r="EF161" s="5"/>
      <c r="EG161" s="5"/>
      <c r="EH161" s="5"/>
      <c r="EI161" s="5"/>
      <c r="EJ161" s="5"/>
      <c r="EK161" s="5"/>
      <c r="EL161" s="5"/>
      <c r="EM161" s="5"/>
      <c r="EN161" s="5"/>
      <c r="EO161" s="5"/>
      <c r="EP161" s="5"/>
      <c r="EQ161" s="5"/>
      <c r="ER161" s="5"/>
      <c r="ES161" s="5" t="s">
        <v>465</v>
      </c>
      <c r="FU161" s="11" t="s">
        <v>204</v>
      </c>
    </row>
    <row r="162" spans="1:177" s="11" customFormat="1" x14ac:dyDescent="0.25">
      <c r="A162" s="11" t="s">
        <v>173</v>
      </c>
      <c r="B162" s="11" t="s">
        <v>193</v>
      </c>
      <c r="C162" s="11" t="s">
        <v>192</v>
      </c>
      <c r="D162" s="11" t="s">
        <v>901</v>
      </c>
      <c r="E162" s="11" t="s">
        <v>694</v>
      </c>
      <c r="F162" s="22" t="s">
        <v>695</v>
      </c>
      <c r="I162" s="11" t="s">
        <v>883</v>
      </c>
      <c r="J162" s="3">
        <v>4013051038812</v>
      </c>
      <c r="K162" s="11" t="s">
        <v>194</v>
      </c>
      <c r="M162" s="11">
        <v>24</v>
      </c>
      <c r="N162" s="11" t="s">
        <v>175</v>
      </c>
      <c r="O162" s="11" t="s">
        <v>182</v>
      </c>
      <c r="P162" s="11">
        <f t="shared" ref="P162:P164" si="24">24.95/1.21</f>
        <v>20.619834710743802</v>
      </c>
      <c r="Q162" s="11">
        <v>0</v>
      </c>
      <c r="R162" s="11" t="s">
        <v>176</v>
      </c>
      <c r="S162" s="11" t="s">
        <v>195</v>
      </c>
      <c r="W162" s="11" t="s">
        <v>900</v>
      </c>
      <c r="AA162" s="8">
        <v>0.38</v>
      </c>
      <c r="AB162" s="11" t="s">
        <v>176</v>
      </c>
      <c r="AG162" s="11" t="s">
        <v>195</v>
      </c>
      <c r="AH162" s="11" t="s">
        <v>177</v>
      </c>
      <c r="BX162" s="11" t="s">
        <v>624</v>
      </c>
      <c r="CD162" s="11" t="s">
        <v>625</v>
      </c>
      <c r="CE162" s="5" t="s">
        <v>279</v>
      </c>
      <c r="CF162" s="5"/>
      <c r="CG162" s="5"/>
      <c r="CH162" s="5"/>
      <c r="CI162" s="5"/>
      <c r="CJ162" s="5"/>
      <c r="CK162" s="5"/>
      <c r="CL162" s="5"/>
      <c r="CM162" s="5"/>
      <c r="CN162" s="5"/>
      <c r="CO162" s="5" t="s">
        <v>205</v>
      </c>
      <c r="CP162" s="5"/>
      <c r="CQ162" s="5"/>
      <c r="CR162" s="5"/>
      <c r="CS162" s="5"/>
      <c r="CT162" s="5"/>
      <c r="CU162" s="5"/>
      <c r="CV162" s="5"/>
      <c r="CW162" s="5"/>
      <c r="CX162" s="5"/>
      <c r="CY162" s="5"/>
      <c r="CZ162" s="5"/>
      <c r="DA162" s="5"/>
      <c r="DB162" s="5"/>
      <c r="DC162" s="5"/>
      <c r="DD162" s="5"/>
      <c r="DE162" s="5"/>
      <c r="DF162" s="5"/>
      <c r="DG162" s="5"/>
      <c r="DH162" s="5"/>
      <c r="DI162" s="5"/>
      <c r="DJ162" s="5"/>
      <c r="DK162" s="5"/>
      <c r="DL162" s="5"/>
      <c r="DM162" s="5"/>
      <c r="DN162" s="5"/>
      <c r="DO162" s="5"/>
      <c r="DP162" s="5"/>
      <c r="DQ162" s="5"/>
      <c r="DR162" s="5"/>
      <c r="DS162" s="5" t="s">
        <v>528</v>
      </c>
      <c r="DT162" s="5"/>
      <c r="DU162" s="5"/>
      <c r="DV162" s="5"/>
      <c r="DW162" s="5"/>
      <c r="DX162" s="5"/>
      <c r="DY162" s="5"/>
      <c r="DZ162" s="5"/>
      <c r="EA162" s="5"/>
      <c r="EB162" s="5"/>
      <c r="EC162" s="5"/>
      <c r="ED162" s="5"/>
      <c r="EE162" s="5"/>
      <c r="EF162" s="5"/>
      <c r="EG162" s="5"/>
      <c r="EH162" s="5"/>
      <c r="EI162" s="5"/>
      <c r="EJ162" s="5"/>
      <c r="EK162" s="5"/>
      <c r="EL162" s="5"/>
      <c r="EM162" s="5"/>
      <c r="EN162" s="5"/>
      <c r="EO162" s="5"/>
      <c r="EP162" s="5"/>
      <c r="EQ162" s="5"/>
      <c r="ER162" s="5"/>
      <c r="ES162" s="5" t="s">
        <v>279</v>
      </c>
      <c r="FU162" s="11" t="s">
        <v>204</v>
      </c>
    </row>
    <row r="163" spans="1:177" s="11" customFormat="1" x14ac:dyDescent="0.25">
      <c r="A163" s="11" t="s">
        <v>173</v>
      </c>
      <c r="B163" s="11" t="s">
        <v>193</v>
      </c>
      <c r="C163" s="11" t="s">
        <v>192</v>
      </c>
      <c r="D163" s="11" t="s">
        <v>902</v>
      </c>
      <c r="E163" s="11" t="s">
        <v>696</v>
      </c>
      <c r="F163" s="22" t="s">
        <v>697</v>
      </c>
      <c r="I163" s="11" t="s">
        <v>889</v>
      </c>
      <c r="J163" s="3">
        <v>4013051029858</v>
      </c>
      <c r="K163" s="11" t="s">
        <v>194</v>
      </c>
      <c r="M163" s="11">
        <v>24</v>
      </c>
      <c r="N163" s="11" t="s">
        <v>175</v>
      </c>
      <c r="O163" s="11" t="s">
        <v>182</v>
      </c>
      <c r="P163" s="11">
        <f t="shared" si="24"/>
        <v>20.619834710743802</v>
      </c>
      <c r="Q163" s="11">
        <v>0</v>
      </c>
      <c r="R163" s="11" t="s">
        <v>176</v>
      </c>
      <c r="S163" s="11" t="s">
        <v>195</v>
      </c>
      <c r="W163" s="11" t="s">
        <v>900</v>
      </c>
      <c r="AA163" s="8">
        <v>0.38</v>
      </c>
      <c r="AB163" s="11" t="s">
        <v>176</v>
      </c>
      <c r="AG163" s="11" t="s">
        <v>195</v>
      </c>
      <c r="AH163" s="11" t="s">
        <v>177</v>
      </c>
      <c r="BX163" s="11" t="s">
        <v>197</v>
      </c>
      <c r="CD163" s="11" t="s">
        <v>625</v>
      </c>
      <c r="CE163" s="5" t="s">
        <v>279</v>
      </c>
      <c r="CF163" s="5"/>
      <c r="CG163" s="5"/>
      <c r="CH163" s="5"/>
      <c r="CI163" s="5"/>
      <c r="CJ163" s="5"/>
      <c r="CK163" s="5"/>
      <c r="CL163" s="5"/>
      <c r="CM163" s="5"/>
      <c r="CN163" s="5"/>
      <c r="CO163" s="5" t="s">
        <v>205</v>
      </c>
      <c r="CP163" s="5"/>
      <c r="CQ163" s="5"/>
      <c r="CR163" s="5"/>
      <c r="CS163" s="5"/>
      <c r="CT163" s="5"/>
      <c r="CU163" s="5"/>
      <c r="CV163" s="5"/>
      <c r="CW163" s="5"/>
      <c r="CX163" s="5"/>
      <c r="CY163" s="5"/>
      <c r="CZ163" s="5"/>
      <c r="DA163" s="5"/>
      <c r="DB163" s="5"/>
      <c r="DC163" s="5"/>
      <c r="DD163" s="5"/>
      <c r="DE163" s="5"/>
      <c r="DF163" s="5"/>
      <c r="DG163" s="5"/>
      <c r="DH163" s="5"/>
      <c r="DI163" s="5"/>
      <c r="DJ163" s="5"/>
      <c r="DK163" s="5"/>
      <c r="DL163" s="5"/>
      <c r="DM163" s="5"/>
      <c r="DN163" s="5"/>
      <c r="DO163" s="5"/>
      <c r="DP163" s="5"/>
      <c r="DQ163" s="5"/>
      <c r="DR163" s="5"/>
      <c r="DS163" s="5" t="s">
        <v>528</v>
      </c>
      <c r="DT163" s="5"/>
      <c r="DU163" s="5"/>
      <c r="DV163" s="5"/>
      <c r="DW163" s="5"/>
      <c r="DX163" s="5"/>
      <c r="DY163" s="5"/>
      <c r="DZ163" s="5"/>
      <c r="EA163" s="5"/>
      <c r="EB163" s="5"/>
      <c r="EC163" s="5"/>
      <c r="ED163" s="5"/>
      <c r="EE163" s="5"/>
      <c r="EF163" s="5"/>
      <c r="EG163" s="5"/>
      <c r="EH163" s="5"/>
      <c r="EI163" s="5"/>
      <c r="EJ163" s="5"/>
      <c r="EK163" s="5"/>
      <c r="EL163" s="5"/>
      <c r="EM163" s="5"/>
      <c r="EN163" s="5"/>
      <c r="EO163" s="5"/>
      <c r="EP163" s="5"/>
      <c r="EQ163" s="5"/>
      <c r="ER163" s="5"/>
      <c r="ES163" s="5" t="s">
        <v>279</v>
      </c>
      <c r="FU163" s="11" t="s">
        <v>204</v>
      </c>
    </row>
    <row r="164" spans="1:177" s="11" customFormat="1" x14ac:dyDescent="0.25">
      <c r="A164" s="11" t="s">
        <v>173</v>
      </c>
      <c r="B164" s="11" t="s">
        <v>193</v>
      </c>
      <c r="C164" s="11" t="s">
        <v>192</v>
      </c>
      <c r="D164" s="11" t="s">
        <v>903</v>
      </c>
      <c r="E164" s="11" t="s">
        <v>698</v>
      </c>
      <c r="F164" s="22" t="s">
        <v>699</v>
      </c>
      <c r="I164" s="11" t="s">
        <v>895</v>
      </c>
      <c r="J164" s="3">
        <v>4013051029865</v>
      </c>
      <c r="K164" s="11" t="s">
        <v>194</v>
      </c>
      <c r="M164" s="11">
        <v>24</v>
      </c>
      <c r="N164" s="11" t="s">
        <v>175</v>
      </c>
      <c r="O164" s="11" t="s">
        <v>182</v>
      </c>
      <c r="P164" s="11">
        <f t="shared" si="24"/>
        <v>20.619834710743802</v>
      </c>
      <c r="Q164" s="11">
        <v>0</v>
      </c>
      <c r="R164" s="11" t="s">
        <v>176</v>
      </c>
      <c r="S164" s="11" t="s">
        <v>195</v>
      </c>
      <c r="W164" s="11" t="s">
        <v>900</v>
      </c>
      <c r="AA164" s="8">
        <v>0.38</v>
      </c>
      <c r="AB164" s="11" t="s">
        <v>176</v>
      </c>
      <c r="AG164" s="11" t="s">
        <v>195</v>
      </c>
      <c r="AH164" s="11" t="s">
        <v>177</v>
      </c>
      <c r="BX164" s="11" t="s">
        <v>210</v>
      </c>
      <c r="CD164" s="11" t="s">
        <v>625</v>
      </c>
      <c r="CE164" s="5" t="s">
        <v>279</v>
      </c>
      <c r="CF164" s="5"/>
      <c r="CG164" s="5"/>
      <c r="CH164" s="5"/>
      <c r="CI164" s="5"/>
      <c r="CJ164" s="5"/>
      <c r="CK164" s="5"/>
      <c r="CL164" s="5"/>
      <c r="CM164" s="5"/>
      <c r="CN164" s="5"/>
      <c r="CO164" s="5" t="s">
        <v>205</v>
      </c>
      <c r="CP164" s="5"/>
      <c r="CQ164" s="5"/>
      <c r="CR164" s="5"/>
      <c r="CS164" s="5"/>
      <c r="CT164" s="5"/>
      <c r="CU164" s="5"/>
      <c r="CV164" s="5"/>
      <c r="CW164" s="5"/>
      <c r="CX164" s="5"/>
      <c r="CY164" s="5"/>
      <c r="CZ164" s="5"/>
      <c r="DA164" s="5"/>
      <c r="DB164" s="5"/>
      <c r="DC164" s="5"/>
      <c r="DD164" s="5"/>
      <c r="DE164" s="5"/>
      <c r="DF164" s="5"/>
      <c r="DG164" s="5"/>
      <c r="DH164" s="5"/>
      <c r="DI164" s="5"/>
      <c r="DJ164" s="5"/>
      <c r="DK164" s="5"/>
      <c r="DL164" s="5"/>
      <c r="DM164" s="5"/>
      <c r="DN164" s="5"/>
      <c r="DO164" s="5"/>
      <c r="DP164" s="5"/>
      <c r="DQ164" s="5"/>
      <c r="DR164" s="5"/>
      <c r="DS164" s="5" t="s">
        <v>528</v>
      </c>
      <c r="DT164" s="5"/>
      <c r="DU164" s="5"/>
      <c r="DV164" s="5"/>
      <c r="DW164" s="5"/>
      <c r="DX164" s="5"/>
      <c r="DY164" s="5"/>
      <c r="DZ164" s="5"/>
      <c r="EA164" s="5"/>
      <c r="EB164" s="5"/>
      <c r="EC164" s="5"/>
      <c r="ED164" s="5"/>
      <c r="EE164" s="5"/>
      <c r="EF164" s="5"/>
      <c r="EG164" s="5"/>
      <c r="EH164" s="5"/>
      <c r="EI164" s="5"/>
      <c r="EJ164" s="5"/>
      <c r="EK164" s="5"/>
      <c r="EL164" s="5"/>
      <c r="EM164" s="5"/>
      <c r="EN164" s="5"/>
      <c r="EO164" s="5"/>
      <c r="EP164" s="5"/>
      <c r="EQ164" s="5"/>
      <c r="ER164" s="5"/>
      <c r="ES164" s="5" t="s">
        <v>279</v>
      </c>
      <c r="FU164" s="11" t="s">
        <v>204</v>
      </c>
    </row>
    <row r="165" spans="1:177" s="11" customFormat="1" x14ac:dyDescent="0.25">
      <c r="A165" s="11" t="s">
        <v>173</v>
      </c>
      <c r="B165" s="11" t="s">
        <v>193</v>
      </c>
      <c r="C165" s="11" t="s">
        <v>192</v>
      </c>
      <c r="D165" s="11" t="s">
        <v>901</v>
      </c>
      <c r="E165" s="11" t="s">
        <v>700</v>
      </c>
      <c r="F165" s="22" t="s">
        <v>701</v>
      </c>
      <c r="I165" s="11" t="s">
        <v>884</v>
      </c>
      <c r="J165" s="3">
        <v>4013051038829</v>
      </c>
      <c r="K165" s="11" t="s">
        <v>194</v>
      </c>
      <c r="M165" s="11">
        <v>24</v>
      </c>
      <c r="N165" s="11" t="s">
        <v>175</v>
      </c>
      <c r="O165" s="11" t="s">
        <v>182</v>
      </c>
      <c r="P165" s="11">
        <f t="shared" ref="P165:P167" si="25">29.95/1.21</f>
        <v>24.75206611570248</v>
      </c>
      <c r="Q165" s="11">
        <v>0</v>
      </c>
      <c r="R165" s="11" t="s">
        <v>176</v>
      </c>
      <c r="S165" s="11" t="s">
        <v>195</v>
      </c>
      <c r="W165" s="11" t="s">
        <v>900</v>
      </c>
      <c r="AA165" s="8">
        <v>0.45</v>
      </c>
      <c r="AB165" s="11" t="s">
        <v>176</v>
      </c>
      <c r="AG165" s="11" t="s">
        <v>195</v>
      </c>
      <c r="AH165" s="11" t="s">
        <v>177</v>
      </c>
      <c r="BX165" s="11" t="s">
        <v>624</v>
      </c>
      <c r="CD165" s="11" t="s">
        <v>625</v>
      </c>
      <c r="CE165" s="5" t="s">
        <v>501</v>
      </c>
      <c r="CF165" s="5"/>
      <c r="CG165" s="5"/>
      <c r="CH165" s="5"/>
      <c r="CI165" s="5"/>
      <c r="CJ165" s="5"/>
      <c r="CK165" s="5"/>
      <c r="CL165" s="5"/>
      <c r="CM165" s="5"/>
      <c r="CN165" s="5"/>
      <c r="CO165" s="5" t="s">
        <v>213</v>
      </c>
      <c r="CP165" s="5"/>
      <c r="CQ165" s="5"/>
      <c r="CR165" s="5"/>
      <c r="CS165" s="5"/>
      <c r="CT165" s="5"/>
      <c r="CU165" s="5"/>
      <c r="CV165" s="5"/>
      <c r="CW165" s="5"/>
      <c r="CX165" s="5"/>
      <c r="CY165" s="5"/>
      <c r="CZ165" s="5"/>
      <c r="DA165" s="5"/>
      <c r="DB165" s="5"/>
      <c r="DC165" s="5"/>
      <c r="DD165" s="5"/>
      <c r="DE165" s="5"/>
      <c r="DF165" s="5"/>
      <c r="DG165" s="5"/>
      <c r="DH165" s="5"/>
      <c r="DI165" s="5"/>
      <c r="DJ165" s="5"/>
      <c r="DK165" s="5"/>
      <c r="DL165" s="5"/>
      <c r="DM165" s="5"/>
      <c r="DN165" s="5"/>
      <c r="DO165" s="5"/>
      <c r="DP165" s="5"/>
      <c r="DQ165" s="5"/>
      <c r="DR165" s="5"/>
      <c r="DS165" s="5" t="s">
        <v>502</v>
      </c>
      <c r="DT165" s="5"/>
      <c r="DU165" s="5"/>
      <c r="DV165" s="5"/>
      <c r="DW165" s="5"/>
      <c r="DX165" s="5"/>
      <c r="DY165" s="5"/>
      <c r="DZ165" s="5"/>
      <c r="EA165" s="5"/>
      <c r="EB165" s="5"/>
      <c r="EC165" s="5"/>
      <c r="ED165" s="5"/>
      <c r="EE165" s="5"/>
      <c r="EF165" s="5"/>
      <c r="EG165" s="5"/>
      <c r="EH165" s="5"/>
      <c r="EI165" s="5"/>
      <c r="EJ165" s="5"/>
      <c r="EK165" s="5"/>
      <c r="EL165" s="5"/>
      <c r="EM165" s="5"/>
      <c r="EN165" s="5"/>
      <c r="EO165" s="5"/>
      <c r="EP165" s="5"/>
      <c r="EQ165" s="5"/>
      <c r="ER165" s="5"/>
      <c r="ES165" s="5" t="s">
        <v>501</v>
      </c>
      <c r="FU165" s="11" t="s">
        <v>204</v>
      </c>
    </row>
    <row r="166" spans="1:177" s="11" customFormat="1" x14ac:dyDescent="0.25">
      <c r="A166" s="11" t="s">
        <v>173</v>
      </c>
      <c r="B166" s="11" t="s">
        <v>193</v>
      </c>
      <c r="C166" s="11" t="s">
        <v>192</v>
      </c>
      <c r="D166" s="11" t="s">
        <v>902</v>
      </c>
      <c r="E166" s="11" t="s">
        <v>702</v>
      </c>
      <c r="F166" s="22" t="s">
        <v>703</v>
      </c>
      <c r="I166" s="11" t="s">
        <v>890</v>
      </c>
      <c r="J166" s="3">
        <v>4013051029872</v>
      </c>
      <c r="K166" s="11" t="s">
        <v>194</v>
      </c>
      <c r="M166" s="11">
        <v>24</v>
      </c>
      <c r="N166" s="11" t="s">
        <v>175</v>
      </c>
      <c r="O166" s="11" t="s">
        <v>182</v>
      </c>
      <c r="P166" s="11">
        <f t="shared" si="25"/>
        <v>24.75206611570248</v>
      </c>
      <c r="Q166" s="11">
        <v>0</v>
      </c>
      <c r="R166" s="11" t="s">
        <v>176</v>
      </c>
      <c r="S166" s="11" t="s">
        <v>195</v>
      </c>
      <c r="W166" s="11" t="s">
        <v>900</v>
      </c>
      <c r="AA166" s="8">
        <v>0.45</v>
      </c>
      <c r="AB166" s="11" t="s">
        <v>176</v>
      </c>
      <c r="AG166" s="11" t="s">
        <v>195</v>
      </c>
      <c r="AH166" s="11" t="s">
        <v>177</v>
      </c>
      <c r="BX166" s="11" t="s">
        <v>197</v>
      </c>
      <c r="CD166" s="11" t="s">
        <v>625</v>
      </c>
      <c r="CE166" s="5" t="s">
        <v>501</v>
      </c>
      <c r="CF166" s="5"/>
      <c r="CG166" s="5"/>
      <c r="CH166" s="5"/>
      <c r="CI166" s="5"/>
      <c r="CJ166" s="5"/>
      <c r="CK166" s="5"/>
      <c r="CL166" s="5"/>
      <c r="CM166" s="5"/>
      <c r="CN166" s="5"/>
      <c r="CO166" s="5" t="s">
        <v>213</v>
      </c>
      <c r="CP166" s="5"/>
      <c r="CQ166" s="5"/>
      <c r="CR166" s="5"/>
      <c r="CS166" s="5"/>
      <c r="CT166" s="5"/>
      <c r="CU166" s="5"/>
      <c r="CV166" s="5"/>
      <c r="CW166" s="5"/>
      <c r="CX166" s="5"/>
      <c r="CY166" s="5"/>
      <c r="CZ166" s="5"/>
      <c r="DA166" s="5"/>
      <c r="DB166" s="5"/>
      <c r="DC166" s="5"/>
      <c r="DD166" s="5"/>
      <c r="DE166" s="5"/>
      <c r="DF166" s="5"/>
      <c r="DG166" s="5"/>
      <c r="DH166" s="5"/>
      <c r="DI166" s="5"/>
      <c r="DJ166" s="5"/>
      <c r="DK166" s="5"/>
      <c r="DL166" s="5"/>
      <c r="DM166" s="5"/>
      <c r="DN166" s="5"/>
      <c r="DO166" s="5"/>
      <c r="DP166" s="5"/>
      <c r="DQ166" s="5"/>
      <c r="DR166" s="5"/>
      <c r="DS166" s="5" t="s">
        <v>502</v>
      </c>
      <c r="DT166" s="5"/>
      <c r="DU166" s="5"/>
      <c r="DV166" s="5"/>
      <c r="DW166" s="5"/>
      <c r="DX166" s="5"/>
      <c r="DY166" s="5"/>
      <c r="DZ166" s="5"/>
      <c r="EA166" s="5"/>
      <c r="EB166" s="5"/>
      <c r="EC166" s="5"/>
      <c r="ED166" s="5"/>
      <c r="EE166" s="5"/>
      <c r="EF166" s="5"/>
      <c r="EG166" s="5"/>
      <c r="EH166" s="5"/>
      <c r="EI166" s="5"/>
      <c r="EJ166" s="5"/>
      <c r="EK166" s="5"/>
      <c r="EL166" s="5"/>
      <c r="EM166" s="5"/>
      <c r="EN166" s="5"/>
      <c r="EO166" s="5"/>
      <c r="EP166" s="5"/>
      <c r="EQ166" s="5"/>
      <c r="ER166" s="5"/>
      <c r="ES166" s="5" t="s">
        <v>501</v>
      </c>
      <c r="FU166" s="11" t="s">
        <v>204</v>
      </c>
    </row>
    <row r="167" spans="1:177" s="11" customFormat="1" x14ac:dyDescent="0.25">
      <c r="A167" s="11" t="s">
        <v>173</v>
      </c>
      <c r="B167" s="11" t="s">
        <v>193</v>
      </c>
      <c r="C167" s="11" t="s">
        <v>192</v>
      </c>
      <c r="D167" s="11" t="s">
        <v>903</v>
      </c>
      <c r="E167" s="11" t="s">
        <v>704</v>
      </c>
      <c r="F167" s="22" t="s">
        <v>705</v>
      </c>
      <c r="I167" s="11" t="s">
        <v>896</v>
      </c>
      <c r="J167" s="3">
        <v>4013051029889</v>
      </c>
      <c r="K167" s="11" t="s">
        <v>194</v>
      </c>
      <c r="M167" s="11">
        <v>24</v>
      </c>
      <c r="N167" s="11" t="s">
        <v>175</v>
      </c>
      <c r="O167" s="11" t="s">
        <v>182</v>
      </c>
      <c r="P167" s="11">
        <f t="shared" si="25"/>
        <v>24.75206611570248</v>
      </c>
      <c r="Q167" s="11">
        <v>0</v>
      </c>
      <c r="R167" s="11" t="s">
        <v>176</v>
      </c>
      <c r="S167" s="11" t="s">
        <v>195</v>
      </c>
      <c r="W167" s="11" t="s">
        <v>900</v>
      </c>
      <c r="AA167" s="8">
        <v>0.45</v>
      </c>
      <c r="AB167" s="11" t="s">
        <v>176</v>
      </c>
      <c r="AG167" s="11" t="s">
        <v>195</v>
      </c>
      <c r="AH167" s="11" t="s">
        <v>177</v>
      </c>
      <c r="BX167" s="11" t="s">
        <v>210</v>
      </c>
      <c r="CD167" s="11" t="s">
        <v>625</v>
      </c>
      <c r="CE167" s="5" t="s">
        <v>501</v>
      </c>
      <c r="CF167" s="5"/>
      <c r="CG167" s="5"/>
      <c r="CH167" s="5"/>
      <c r="CI167" s="5"/>
      <c r="CJ167" s="5"/>
      <c r="CK167" s="5"/>
      <c r="CL167" s="5"/>
      <c r="CM167" s="5"/>
      <c r="CN167" s="5"/>
      <c r="CO167" s="5" t="s">
        <v>213</v>
      </c>
      <c r="CP167" s="5"/>
      <c r="CQ167" s="5"/>
      <c r="CR167" s="5"/>
      <c r="CS167" s="5"/>
      <c r="CT167" s="5"/>
      <c r="CU167" s="5"/>
      <c r="CV167" s="5"/>
      <c r="CW167" s="5"/>
      <c r="CX167" s="5"/>
      <c r="CY167" s="5"/>
      <c r="CZ167" s="5"/>
      <c r="DA167" s="5"/>
      <c r="DB167" s="5"/>
      <c r="DC167" s="5"/>
      <c r="DD167" s="5"/>
      <c r="DE167" s="5"/>
      <c r="DF167" s="5"/>
      <c r="DG167" s="5"/>
      <c r="DH167" s="5"/>
      <c r="DI167" s="5"/>
      <c r="DJ167" s="5"/>
      <c r="DK167" s="5"/>
      <c r="DL167" s="5"/>
      <c r="DM167" s="5"/>
      <c r="DN167" s="5"/>
      <c r="DO167" s="5"/>
      <c r="DP167" s="5"/>
      <c r="DQ167" s="5"/>
      <c r="DR167" s="5"/>
      <c r="DS167" s="5" t="s">
        <v>502</v>
      </c>
      <c r="DT167" s="5"/>
      <c r="DU167" s="5"/>
      <c r="DV167" s="5"/>
      <c r="DW167" s="5"/>
      <c r="DX167" s="5"/>
      <c r="DY167" s="5"/>
      <c r="DZ167" s="5"/>
      <c r="EA167" s="5"/>
      <c r="EB167" s="5"/>
      <c r="EC167" s="5"/>
      <c r="ED167" s="5"/>
      <c r="EE167" s="5"/>
      <c r="EF167" s="5"/>
      <c r="EG167" s="5"/>
      <c r="EH167" s="5"/>
      <c r="EI167" s="5"/>
      <c r="EJ167" s="5"/>
      <c r="EK167" s="5"/>
      <c r="EL167" s="5"/>
      <c r="EM167" s="5"/>
      <c r="EN167" s="5"/>
      <c r="EO167" s="5"/>
      <c r="EP167" s="5"/>
      <c r="EQ167" s="5"/>
      <c r="ER167" s="5"/>
      <c r="ES167" s="5" t="s">
        <v>501</v>
      </c>
      <c r="FU167" s="11" t="s">
        <v>204</v>
      </c>
    </row>
    <row r="168" spans="1:177" s="11" customFormat="1" x14ac:dyDescent="0.25">
      <c r="A168" s="11" t="s">
        <v>173</v>
      </c>
      <c r="B168" s="11" t="s">
        <v>193</v>
      </c>
      <c r="C168" s="11" t="s">
        <v>192</v>
      </c>
      <c r="D168" s="11" t="s">
        <v>901</v>
      </c>
      <c r="E168" s="11" t="s">
        <v>706</v>
      </c>
      <c r="F168" s="22" t="s">
        <v>707</v>
      </c>
      <c r="I168" s="11" t="s">
        <v>885</v>
      </c>
      <c r="J168" s="3">
        <v>4013051038836</v>
      </c>
      <c r="K168" s="11" t="s">
        <v>194</v>
      </c>
      <c r="M168" s="11">
        <v>24</v>
      </c>
      <c r="N168" s="11" t="s">
        <v>175</v>
      </c>
      <c r="O168" s="11" t="s">
        <v>182</v>
      </c>
      <c r="P168" s="11">
        <f>37.95/1.21</f>
        <v>31.363636363636367</v>
      </c>
      <c r="Q168" s="11">
        <v>0</v>
      </c>
      <c r="R168" s="11" t="s">
        <v>176</v>
      </c>
      <c r="S168" s="11" t="s">
        <v>195</v>
      </c>
      <c r="W168" s="11" t="s">
        <v>900</v>
      </c>
      <c r="AA168" s="8">
        <v>0.64</v>
      </c>
      <c r="AB168" s="11" t="s">
        <v>176</v>
      </c>
      <c r="AG168" s="11" t="s">
        <v>195</v>
      </c>
      <c r="AH168" s="11" t="s">
        <v>177</v>
      </c>
      <c r="BX168" s="11" t="s">
        <v>624</v>
      </c>
      <c r="CD168" s="11" t="s">
        <v>625</v>
      </c>
      <c r="CE168" s="5" t="s">
        <v>459</v>
      </c>
      <c r="CF168" s="5"/>
      <c r="CG168" s="5"/>
      <c r="CH168" s="5"/>
      <c r="CI168" s="5"/>
      <c r="CJ168" s="5"/>
      <c r="CK168" s="5"/>
      <c r="CL168" s="5"/>
      <c r="CM168" s="5"/>
      <c r="CN168" s="5"/>
      <c r="CO168" s="5" t="s">
        <v>460</v>
      </c>
      <c r="CP168" s="5"/>
      <c r="CQ168" s="5"/>
      <c r="CR168" s="5"/>
      <c r="CS168" s="5"/>
      <c r="CT168" s="5"/>
      <c r="CU168" s="5"/>
      <c r="CV168" s="5"/>
      <c r="CW168" s="5"/>
      <c r="CX168" s="5"/>
      <c r="CY168" s="5"/>
      <c r="CZ168" s="5"/>
      <c r="DA168" s="5"/>
      <c r="DB168" s="5"/>
      <c r="DC168" s="5"/>
      <c r="DD168" s="5"/>
      <c r="DE168" s="5"/>
      <c r="DF168" s="5"/>
      <c r="DG168" s="5"/>
      <c r="DH168" s="5"/>
      <c r="DI168" s="5"/>
      <c r="DJ168" s="5"/>
      <c r="DK168" s="5"/>
      <c r="DL168" s="5"/>
      <c r="DM168" s="5"/>
      <c r="DN168" s="5"/>
      <c r="DO168" s="5"/>
      <c r="DP168" s="5"/>
      <c r="DQ168" s="5"/>
      <c r="DR168" s="5"/>
      <c r="DS168" s="5" t="s">
        <v>461</v>
      </c>
      <c r="DT168" s="5"/>
      <c r="DU168" s="5"/>
      <c r="DV168" s="5"/>
      <c r="DW168" s="5"/>
      <c r="DX168" s="5"/>
      <c r="DY168" s="5"/>
      <c r="DZ168" s="5"/>
      <c r="EA168" s="5"/>
      <c r="EB168" s="5"/>
      <c r="EC168" s="5"/>
      <c r="ED168" s="5"/>
      <c r="EE168" s="5"/>
      <c r="EF168" s="5"/>
      <c r="EG168" s="5"/>
      <c r="EH168" s="5"/>
      <c r="EI168" s="5"/>
      <c r="EJ168" s="5"/>
      <c r="EK168" s="5"/>
      <c r="EL168" s="5"/>
      <c r="EM168" s="5"/>
      <c r="EN168" s="5"/>
      <c r="EO168" s="5"/>
      <c r="EP168" s="5"/>
      <c r="EQ168" s="5"/>
      <c r="ER168" s="5"/>
      <c r="ES168" s="5" t="s">
        <v>459</v>
      </c>
      <c r="FU168" s="11" t="s">
        <v>204</v>
      </c>
    </row>
    <row r="169" spans="1:177" s="11" customFormat="1" x14ac:dyDescent="0.25">
      <c r="A169" s="11" t="s">
        <v>173</v>
      </c>
      <c r="B169" s="11" t="s">
        <v>193</v>
      </c>
      <c r="C169" s="11" t="s">
        <v>192</v>
      </c>
      <c r="D169" s="11" t="s">
        <v>902</v>
      </c>
      <c r="E169" s="11" t="s">
        <v>708</v>
      </c>
      <c r="F169" s="22" t="s">
        <v>709</v>
      </c>
      <c r="I169" s="11" t="s">
        <v>891</v>
      </c>
      <c r="J169" s="3">
        <v>4013051029896</v>
      </c>
      <c r="K169" s="11" t="s">
        <v>194</v>
      </c>
      <c r="M169" s="11">
        <v>24</v>
      </c>
      <c r="N169" s="11" t="s">
        <v>175</v>
      </c>
      <c r="O169" s="11" t="s">
        <v>182</v>
      </c>
      <c r="P169" s="11">
        <f t="shared" ref="P169:P170" si="26">37.95/1.21</f>
        <v>31.363636363636367</v>
      </c>
      <c r="Q169" s="11">
        <v>0</v>
      </c>
      <c r="R169" s="11" t="s">
        <v>176</v>
      </c>
      <c r="S169" s="11" t="s">
        <v>195</v>
      </c>
      <c r="W169" s="11" t="s">
        <v>900</v>
      </c>
      <c r="AA169" s="8">
        <v>0.64</v>
      </c>
      <c r="AB169" s="11" t="s">
        <v>176</v>
      </c>
      <c r="AG169" s="11" t="s">
        <v>195</v>
      </c>
      <c r="AH169" s="11" t="s">
        <v>177</v>
      </c>
      <c r="BX169" s="11" t="s">
        <v>197</v>
      </c>
      <c r="CD169" s="11" t="s">
        <v>625</v>
      </c>
      <c r="CE169" s="5" t="s">
        <v>459</v>
      </c>
      <c r="CF169" s="5"/>
      <c r="CG169" s="5"/>
      <c r="CH169" s="5"/>
      <c r="CI169" s="5"/>
      <c r="CJ169" s="5"/>
      <c r="CK169" s="5"/>
      <c r="CL169" s="5"/>
      <c r="CM169" s="5"/>
      <c r="CN169" s="5"/>
      <c r="CO169" s="5" t="s">
        <v>460</v>
      </c>
      <c r="CP169" s="5"/>
      <c r="CQ169" s="5"/>
      <c r="CR169" s="5"/>
      <c r="CS169" s="5"/>
      <c r="CT169" s="5"/>
      <c r="CU169" s="5"/>
      <c r="CV169" s="5"/>
      <c r="CW169" s="5"/>
      <c r="CX169" s="5"/>
      <c r="CY169" s="5"/>
      <c r="CZ169" s="5"/>
      <c r="DA169" s="5"/>
      <c r="DB169" s="5"/>
      <c r="DC169" s="5"/>
      <c r="DD169" s="5"/>
      <c r="DE169" s="5"/>
      <c r="DF169" s="5"/>
      <c r="DG169" s="5"/>
      <c r="DH169" s="5"/>
      <c r="DI169" s="5"/>
      <c r="DJ169" s="5"/>
      <c r="DK169" s="5"/>
      <c r="DL169" s="5"/>
      <c r="DM169" s="5"/>
      <c r="DN169" s="5"/>
      <c r="DO169" s="5"/>
      <c r="DP169" s="5"/>
      <c r="DQ169" s="5"/>
      <c r="DR169" s="5"/>
      <c r="DS169" s="5" t="s">
        <v>461</v>
      </c>
      <c r="DT169" s="5"/>
      <c r="DU169" s="5"/>
      <c r="DV169" s="5"/>
      <c r="DW169" s="5"/>
      <c r="DX169" s="5"/>
      <c r="DY169" s="5"/>
      <c r="DZ169" s="5"/>
      <c r="EA169" s="5"/>
      <c r="EB169" s="5"/>
      <c r="EC169" s="5"/>
      <c r="ED169" s="5"/>
      <c r="EE169" s="5"/>
      <c r="EF169" s="5"/>
      <c r="EG169" s="5"/>
      <c r="EH169" s="5"/>
      <c r="EI169" s="5"/>
      <c r="EJ169" s="5"/>
      <c r="EK169" s="5"/>
      <c r="EL169" s="5"/>
      <c r="EM169" s="5"/>
      <c r="EN169" s="5"/>
      <c r="EO169" s="5"/>
      <c r="EP169" s="5"/>
      <c r="EQ169" s="5"/>
      <c r="ER169" s="5"/>
      <c r="ES169" s="5" t="s">
        <v>459</v>
      </c>
      <c r="FU169" s="11" t="s">
        <v>204</v>
      </c>
    </row>
    <row r="170" spans="1:177" s="11" customFormat="1" x14ac:dyDescent="0.25">
      <c r="A170" s="11" t="s">
        <v>173</v>
      </c>
      <c r="B170" s="11" t="s">
        <v>193</v>
      </c>
      <c r="C170" s="11" t="s">
        <v>192</v>
      </c>
      <c r="D170" s="11" t="s">
        <v>903</v>
      </c>
      <c r="E170" s="11" t="s">
        <v>710</v>
      </c>
      <c r="F170" s="22" t="s">
        <v>711</v>
      </c>
      <c r="I170" s="11" t="s">
        <v>897</v>
      </c>
      <c r="J170" s="3">
        <v>4013051029902</v>
      </c>
      <c r="K170" s="11" t="s">
        <v>194</v>
      </c>
      <c r="M170" s="11">
        <v>24</v>
      </c>
      <c r="N170" s="11" t="s">
        <v>175</v>
      </c>
      <c r="O170" s="11" t="s">
        <v>182</v>
      </c>
      <c r="P170" s="11">
        <f t="shared" si="26"/>
        <v>31.363636363636367</v>
      </c>
      <c r="Q170" s="11">
        <v>0</v>
      </c>
      <c r="R170" s="11" t="s">
        <v>176</v>
      </c>
      <c r="S170" s="11" t="s">
        <v>195</v>
      </c>
      <c r="W170" s="11" t="s">
        <v>900</v>
      </c>
      <c r="AA170" s="8">
        <v>0.64</v>
      </c>
      <c r="AB170" s="11" t="s">
        <v>176</v>
      </c>
      <c r="AG170" s="11" t="s">
        <v>195</v>
      </c>
      <c r="AH170" s="11" t="s">
        <v>177</v>
      </c>
      <c r="BX170" s="11" t="s">
        <v>210</v>
      </c>
      <c r="CD170" s="11" t="s">
        <v>625</v>
      </c>
      <c r="CE170" s="5" t="s">
        <v>459</v>
      </c>
      <c r="CF170" s="5"/>
      <c r="CG170" s="5"/>
      <c r="CH170" s="5"/>
      <c r="CI170" s="5"/>
      <c r="CJ170" s="5"/>
      <c r="CK170" s="5"/>
      <c r="CL170" s="5"/>
      <c r="CM170" s="5"/>
      <c r="CN170" s="5"/>
      <c r="CO170" s="5" t="s">
        <v>460</v>
      </c>
      <c r="CP170" s="5"/>
      <c r="CQ170" s="5"/>
      <c r="CR170" s="5"/>
      <c r="CS170" s="5"/>
      <c r="CT170" s="5"/>
      <c r="CU170" s="5"/>
      <c r="CV170" s="5"/>
      <c r="CW170" s="5"/>
      <c r="CX170" s="5"/>
      <c r="CY170" s="5"/>
      <c r="CZ170" s="5"/>
      <c r="DA170" s="5"/>
      <c r="DB170" s="5"/>
      <c r="DC170" s="5"/>
      <c r="DD170" s="5"/>
      <c r="DE170" s="5"/>
      <c r="DF170" s="5"/>
      <c r="DG170" s="5"/>
      <c r="DH170" s="5"/>
      <c r="DI170" s="5"/>
      <c r="DJ170" s="5"/>
      <c r="DK170" s="5"/>
      <c r="DL170" s="5"/>
      <c r="DM170" s="5"/>
      <c r="DN170" s="5"/>
      <c r="DO170" s="5"/>
      <c r="DP170" s="5"/>
      <c r="DQ170" s="5"/>
      <c r="DR170" s="5"/>
      <c r="DS170" s="5" t="s">
        <v>461</v>
      </c>
      <c r="DT170" s="5"/>
      <c r="DU170" s="5"/>
      <c r="DV170" s="5"/>
      <c r="DW170" s="5"/>
      <c r="DX170" s="5"/>
      <c r="DY170" s="5"/>
      <c r="DZ170" s="5"/>
      <c r="EA170" s="5"/>
      <c r="EB170" s="5"/>
      <c r="EC170" s="5"/>
      <c r="ED170" s="5"/>
      <c r="EE170" s="5"/>
      <c r="EF170" s="5"/>
      <c r="EG170" s="5"/>
      <c r="EH170" s="5"/>
      <c r="EI170" s="5"/>
      <c r="EJ170" s="5"/>
      <c r="EK170" s="5"/>
      <c r="EL170" s="5"/>
      <c r="EM170" s="5"/>
      <c r="EN170" s="5"/>
      <c r="EO170" s="5"/>
      <c r="EP170" s="5"/>
      <c r="EQ170" s="5"/>
      <c r="ER170" s="5"/>
      <c r="ES170" s="5" t="s">
        <v>459</v>
      </c>
      <c r="FU170" s="11" t="s">
        <v>204</v>
      </c>
    </row>
    <row r="171" spans="1:177" s="11" customFormat="1" x14ac:dyDescent="0.25">
      <c r="A171" s="11" t="s">
        <v>173</v>
      </c>
      <c r="B171" s="11" t="s">
        <v>193</v>
      </c>
      <c r="C171" s="11" t="s">
        <v>192</v>
      </c>
      <c r="D171" s="11" t="s">
        <v>901</v>
      </c>
      <c r="E171" s="11" t="s">
        <v>712</v>
      </c>
      <c r="F171" s="22" t="s">
        <v>713</v>
      </c>
      <c r="I171" s="11" t="s">
        <v>886</v>
      </c>
      <c r="J171" s="3">
        <v>4013051038843</v>
      </c>
      <c r="K171" s="11" t="s">
        <v>194</v>
      </c>
      <c r="M171" s="11">
        <v>24</v>
      </c>
      <c r="N171" s="11" t="s">
        <v>175</v>
      </c>
      <c r="O171" s="11" t="s">
        <v>182</v>
      </c>
      <c r="P171" s="11">
        <f>42.95/1.21</f>
        <v>35.495867768595048</v>
      </c>
      <c r="Q171" s="11">
        <v>0</v>
      </c>
      <c r="R171" s="11" t="s">
        <v>176</v>
      </c>
      <c r="S171" s="11" t="s">
        <v>195</v>
      </c>
      <c r="W171" s="11" t="s">
        <v>900</v>
      </c>
      <c r="AA171" s="8">
        <v>0.75</v>
      </c>
      <c r="AB171" s="11" t="s">
        <v>176</v>
      </c>
      <c r="AG171" s="11" t="s">
        <v>195</v>
      </c>
      <c r="AH171" s="11" t="s">
        <v>177</v>
      </c>
      <c r="BX171" s="11" t="s">
        <v>624</v>
      </c>
      <c r="CD171" s="11" t="s">
        <v>625</v>
      </c>
      <c r="CE171" s="5" t="s">
        <v>511</v>
      </c>
      <c r="CF171" s="5"/>
      <c r="CG171" s="5"/>
      <c r="CH171" s="5"/>
      <c r="CI171" s="5"/>
      <c r="CJ171" s="5"/>
      <c r="CK171" s="5"/>
      <c r="CL171" s="5"/>
      <c r="CM171" s="5"/>
      <c r="CN171" s="5"/>
      <c r="CO171" s="5" t="s">
        <v>512</v>
      </c>
      <c r="CP171" s="5"/>
      <c r="CQ171" s="5"/>
      <c r="CR171" s="5"/>
      <c r="CS171" s="5"/>
      <c r="CT171" s="5"/>
      <c r="CU171" s="5"/>
      <c r="CV171" s="5"/>
      <c r="CW171" s="5"/>
      <c r="CX171" s="5"/>
      <c r="CY171" s="5"/>
      <c r="CZ171" s="5"/>
      <c r="DA171" s="5"/>
      <c r="DB171" s="5"/>
      <c r="DC171" s="5"/>
      <c r="DD171" s="5"/>
      <c r="DE171" s="5"/>
      <c r="DF171" s="5"/>
      <c r="DG171" s="5"/>
      <c r="DH171" s="5"/>
      <c r="DI171" s="5"/>
      <c r="DJ171" s="5"/>
      <c r="DK171" s="5"/>
      <c r="DL171" s="5"/>
      <c r="DM171" s="5"/>
      <c r="DN171" s="5"/>
      <c r="DO171" s="5"/>
      <c r="DP171" s="5"/>
      <c r="DQ171" s="5"/>
      <c r="DR171" s="5"/>
      <c r="DS171" s="5" t="s">
        <v>513</v>
      </c>
      <c r="DT171" s="5"/>
      <c r="DU171" s="5"/>
      <c r="DV171" s="5"/>
      <c r="DW171" s="5"/>
      <c r="DX171" s="5"/>
      <c r="DY171" s="5"/>
      <c r="DZ171" s="5"/>
      <c r="EA171" s="5"/>
      <c r="EB171" s="5"/>
      <c r="EC171" s="5"/>
      <c r="ED171" s="5"/>
      <c r="EE171" s="5"/>
      <c r="EF171" s="5"/>
      <c r="EG171" s="5"/>
      <c r="EH171" s="5"/>
      <c r="EI171" s="5"/>
      <c r="EJ171" s="5"/>
      <c r="EK171" s="5"/>
      <c r="EL171" s="5"/>
      <c r="EM171" s="5"/>
      <c r="EN171" s="5"/>
      <c r="EO171" s="5"/>
      <c r="EP171" s="5"/>
      <c r="EQ171" s="5"/>
      <c r="ER171" s="5"/>
      <c r="ES171" s="5" t="s">
        <v>511</v>
      </c>
      <c r="FU171" s="11" t="s">
        <v>204</v>
      </c>
    </row>
    <row r="172" spans="1:177" s="11" customFormat="1" x14ac:dyDescent="0.25">
      <c r="A172" s="11" t="s">
        <v>173</v>
      </c>
      <c r="B172" s="11" t="s">
        <v>193</v>
      </c>
      <c r="C172" s="11" t="s">
        <v>192</v>
      </c>
      <c r="D172" s="11" t="s">
        <v>902</v>
      </c>
      <c r="E172" s="11" t="s">
        <v>714</v>
      </c>
      <c r="F172" s="22" t="s">
        <v>715</v>
      </c>
      <c r="I172" s="11" t="s">
        <v>892</v>
      </c>
      <c r="J172" s="3">
        <v>4013051029919</v>
      </c>
      <c r="K172" s="11" t="s">
        <v>194</v>
      </c>
      <c r="M172" s="11">
        <v>24</v>
      </c>
      <c r="N172" s="11" t="s">
        <v>175</v>
      </c>
      <c r="O172" s="11" t="s">
        <v>182</v>
      </c>
      <c r="P172" s="11">
        <f t="shared" ref="P172:P173" si="27">42.95/1.21</f>
        <v>35.495867768595048</v>
      </c>
      <c r="Q172" s="11">
        <v>0</v>
      </c>
      <c r="R172" s="11" t="s">
        <v>176</v>
      </c>
      <c r="S172" s="11" t="s">
        <v>195</v>
      </c>
      <c r="W172" s="11" t="s">
        <v>900</v>
      </c>
      <c r="AA172" s="8">
        <v>0.75</v>
      </c>
      <c r="AB172" s="11" t="s">
        <v>176</v>
      </c>
      <c r="AG172" s="11" t="s">
        <v>195</v>
      </c>
      <c r="AH172" s="11" t="s">
        <v>177</v>
      </c>
      <c r="BX172" s="11" t="s">
        <v>197</v>
      </c>
      <c r="CD172" s="11" t="s">
        <v>625</v>
      </c>
      <c r="CE172" s="5" t="s">
        <v>511</v>
      </c>
      <c r="CF172" s="5"/>
      <c r="CG172" s="5"/>
      <c r="CH172" s="5"/>
      <c r="CI172" s="5"/>
      <c r="CJ172" s="5"/>
      <c r="CK172" s="5"/>
      <c r="CL172" s="5"/>
      <c r="CM172" s="5"/>
      <c r="CN172" s="5"/>
      <c r="CO172" s="5" t="s">
        <v>512</v>
      </c>
      <c r="CP172" s="5"/>
      <c r="CQ172" s="5"/>
      <c r="CR172" s="5"/>
      <c r="CS172" s="5"/>
      <c r="CT172" s="5"/>
      <c r="CU172" s="5"/>
      <c r="CV172" s="5"/>
      <c r="CW172" s="5"/>
      <c r="CX172" s="5"/>
      <c r="CY172" s="5"/>
      <c r="CZ172" s="5"/>
      <c r="DA172" s="5"/>
      <c r="DB172" s="5"/>
      <c r="DC172" s="5"/>
      <c r="DD172" s="5"/>
      <c r="DE172" s="5"/>
      <c r="DF172" s="5"/>
      <c r="DG172" s="5"/>
      <c r="DH172" s="5"/>
      <c r="DI172" s="5"/>
      <c r="DJ172" s="5"/>
      <c r="DK172" s="5"/>
      <c r="DL172" s="5"/>
      <c r="DM172" s="5"/>
      <c r="DN172" s="5"/>
      <c r="DO172" s="5"/>
      <c r="DP172" s="5"/>
      <c r="DQ172" s="5"/>
      <c r="DR172" s="5"/>
      <c r="DS172" s="5" t="s">
        <v>513</v>
      </c>
      <c r="DT172" s="5"/>
      <c r="DU172" s="5"/>
      <c r="DV172" s="5"/>
      <c r="DW172" s="5"/>
      <c r="DX172" s="5"/>
      <c r="DY172" s="5"/>
      <c r="DZ172" s="5"/>
      <c r="EA172" s="5"/>
      <c r="EB172" s="5"/>
      <c r="EC172" s="5"/>
      <c r="ED172" s="5"/>
      <c r="EE172" s="5"/>
      <c r="EF172" s="5"/>
      <c r="EG172" s="5"/>
      <c r="EH172" s="5"/>
      <c r="EI172" s="5"/>
      <c r="EJ172" s="5"/>
      <c r="EK172" s="5"/>
      <c r="EL172" s="5"/>
      <c r="EM172" s="5"/>
      <c r="EN172" s="5"/>
      <c r="EO172" s="5"/>
      <c r="EP172" s="5"/>
      <c r="EQ172" s="5"/>
      <c r="ER172" s="5"/>
      <c r="ES172" s="5" t="s">
        <v>511</v>
      </c>
      <c r="FU172" s="11" t="s">
        <v>204</v>
      </c>
    </row>
    <row r="173" spans="1:177" s="11" customFormat="1" x14ac:dyDescent="0.25">
      <c r="A173" s="11" t="s">
        <v>173</v>
      </c>
      <c r="B173" s="11" t="s">
        <v>193</v>
      </c>
      <c r="C173" s="11" t="s">
        <v>192</v>
      </c>
      <c r="D173" s="11" t="s">
        <v>903</v>
      </c>
      <c r="E173" s="11" t="s">
        <v>716</v>
      </c>
      <c r="F173" s="22" t="s">
        <v>717</v>
      </c>
      <c r="I173" s="11" t="s">
        <v>898</v>
      </c>
      <c r="J173" s="3">
        <v>4013051029926</v>
      </c>
      <c r="K173" s="11" t="s">
        <v>194</v>
      </c>
      <c r="M173" s="11">
        <v>24</v>
      </c>
      <c r="N173" s="11" t="s">
        <v>175</v>
      </c>
      <c r="O173" s="11" t="s">
        <v>182</v>
      </c>
      <c r="P173" s="11">
        <f t="shared" si="27"/>
        <v>35.495867768595048</v>
      </c>
      <c r="Q173" s="11">
        <v>0</v>
      </c>
      <c r="R173" s="11" t="s">
        <v>176</v>
      </c>
      <c r="S173" s="11" t="s">
        <v>195</v>
      </c>
      <c r="W173" s="11" t="s">
        <v>900</v>
      </c>
      <c r="AA173" s="8">
        <v>0.75</v>
      </c>
      <c r="AB173" s="11" t="s">
        <v>176</v>
      </c>
      <c r="AG173" s="11" t="s">
        <v>195</v>
      </c>
      <c r="AH173" s="11" t="s">
        <v>177</v>
      </c>
      <c r="BX173" s="11" t="s">
        <v>210</v>
      </c>
      <c r="CD173" s="11" t="s">
        <v>625</v>
      </c>
      <c r="CE173" s="5" t="s">
        <v>511</v>
      </c>
      <c r="CF173" s="5"/>
      <c r="CG173" s="5"/>
      <c r="CH173" s="5"/>
      <c r="CI173" s="5"/>
      <c r="CJ173" s="5"/>
      <c r="CK173" s="5"/>
      <c r="CL173" s="5"/>
      <c r="CM173" s="5"/>
      <c r="CN173" s="5"/>
      <c r="CO173" s="5" t="s">
        <v>512</v>
      </c>
      <c r="CP173" s="5"/>
      <c r="CQ173" s="5"/>
      <c r="CR173" s="5"/>
      <c r="CS173" s="5"/>
      <c r="CT173" s="5"/>
      <c r="CU173" s="5"/>
      <c r="CV173" s="5"/>
      <c r="CW173" s="5"/>
      <c r="CX173" s="5"/>
      <c r="CY173" s="5"/>
      <c r="CZ173" s="5"/>
      <c r="DA173" s="5"/>
      <c r="DB173" s="5"/>
      <c r="DC173" s="5"/>
      <c r="DD173" s="5"/>
      <c r="DE173" s="5"/>
      <c r="DF173" s="5"/>
      <c r="DG173" s="5"/>
      <c r="DH173" s="5"/>
      <c r="DI173" s="5"/>
      <c r="DJ173" s="5"/>
      <c r="DK173" s="5"/>
      <c r="DL173" s="5"/>
      <c r="DM173" s="5"/>
      <c r="DN173" s="5"/>
      <c r="DO173" s="5"/>
      <c r="DP173" s="5"/>
      <c r="DQ173" s="5"/>
      <c r="DR173" s="5"/>
      <c r="DS173" s="5" t="s">
        <v>513</v>
      </c>
      <c r="DT173" s="5"/>
      <c r="DU173" s="5"/>
      <c r="DV173" s="5"/>
      <c r="DW173" s="5"/>
      <c r="DX173" s="5"/>
      <c r="DY173" s="5"/>
      <c r="DZ173" s="5"/>
      <c r="EA173" s="5"/>
      <c r="EB173" s="5"/>
      <c r="EC173" s="5"/>
      <c r="ED173" s="5"/>
      <c r="EE173" s="5"/>
      <c r="EF173" s="5"/>
      <c r="EG173" s="5"/>
      <c r="EH173" s="5"/>
      <c r="EI173" s="5"/>
      <c r="EJ173" s="5"/>
      <c r="EK173" s="5"/>
      <c r="EL173" s="5"/>
      <c r="EM173" s="5"/>
      <c r="EN173" s="5"/>
      <c r="EO173" s="5"/>
      <c r="EP173" s="5"/>
      <c r="EQ173" s="5"/>
      <c r="ER173" s="5"/>
      <c r="ES173" s="5" t="s">
        <v>511</v>
      </c>
      <c r="FU173" s="11" t="s">
        <v>204</v>
      </c>
    </row>
    <row r="174" spans="1:177" s="11" customFormat="1" x14ac:dyDescent="0.25">
      <c r="A174" s="11" t="s">
        <v>173</v>
      </c>
      <c r="B174" s="11" t="s">
        <v>193</v>
      </c>
      <c r="C174" s="11" t="s">
        <v>192</v>
      </c>
      <c r="D174" s="11" t="s">
        <v>901</v>
      </c>
      <c r="E174" s="11" t="s">
        <v>718</v>
      </c>
      <c r="F174" s="22" t="s">
        <v>719</v>
      </c>
      <c r="I174" s="11" t="s">
        <v>887</v>
      </c>
      <c r="J174" s="3">
        <v>4013051038850</v>
      </c>
      <c r="K174" s="11" t="s">
        <v>194</v>
      </c>
      <c r="M174" s="11">
        <v>24</v>
      </c>
      <c r="N174" s="11" t="s">
        <v>175</v>
      </c>
      <c r="O174" s="11" t="s">
        <v>182</v>
      </c>
      <c r="P174" s="11">
        <f>47.95/1.21</f>
        <v>39.628099173553721</v>
      </c>
      <c r="Q174" s="11">
        <v>0</v>
      </c>
      <c r="R174" s="11" t="s">
        <v>176</v>
      </c>
      <c r="S174" s="11" t="s">
        <v>195</v>
      </c>
      <c r="W174" s="11" t="s">
        <v>900</v>
      </c>
      <c r="AA174" s="8">
        <v>0.9</v>
      </c>
      <c r="AB174" s="11" t="s">
        <v>176</v>
      </c>
      <c r="AG174" s="11" t="s">
        <v>195</v>
      </c>
      <c r="AH174" s="11" t="s">
        <v>177</v>
      </c>
      <c r="BX174" s="11" t="s">
        <v>624</v>
      </c>
      <c r="CD174" s="11" t="s">
        <v>625</v>
      </c>
      <c r="CE174" s="5" t="s">
        <v>465</v>
      </c>
      <c r="CF174" s="5"/>
      <c r="CG174" s="5"/>
      <c r="CH174" s="5"/>
      <c r="CI174" s="5"/>
      <c r="CJ174" s="5"/>
      <c r="CK174" s="5"/>
      <c r="CL174" s="5"/>
      <c r="CM174" s="5"/>
      <c r="CN174" s="5"/>
      <c r="CO174" s="5" t="s">
        <v>516</v>
      </c>
      <c r="CP174" s="5"/>
      <c r="CQ174" s="5"/>
      <c r="CR174" s="5"/>
      <c r="CS174" s="5"/>
      <c r="CT174" s="5"/>
      <c r="CU174" s="5"/>
      <c r="CV174" s="5"/>
      <c r="CW174" s="5"/>
      <c r="CX174" s="5"/>
      <c r="CY174" s="5"/>
      <c r="CZ174" s="5"/>
      <c r="DA174" s="5"/>
      <c r="DB174" s="5"/>
      <c r="DC174" s="5"/>
      <c r="DD174" s="5"/>
      <c r="DE174" s="5"/>
      <c r="DF174" s="5"/>
      <c r="DG174" s="5"/>
      <c r="DH174" s="5"/>
      <c r="DI174" s="5"/>
      <c r="DJ174" s="5"/>
      <c r="DK174" s="5"/>
      <c r="DL174" s="5"/>
      <c r="DM174" s="5"/>
      <c r="DN174" s="5"/>
      <c r="DO174" s="5"/>
      <c r="DP174" s="5"/>
      <c r="DQ174" s="5"/>
      <c r="DR174" s="5"/>
      <c r="DS174" s="5" t="s">
        <v>517</v>
      </c>
      <c r="DT174" s="5"/>
      <c r="DU174" s="5"/>
      <c r="DV174" s="5"/>
      <c r="DW174" s="5"/>
      <c r="DX174" s="5"/>
      <c r="DY174" s="5"/>
      <c r="DZ174" s="5"/>
      <c r="EA174" s="5"/>
      <c r="EB174" s="5"/>
      <c r="EC174" s="5"/>
      <c r="ED174" s="5"/>
      <c r="EE174" s="5"/>
      <c r="EF174" s="5"/>
      <c r="EG174" s="5"/>
      <c r="EH174" s="5"/>
      <c r="EI174" s="5"/>
      <c r="EJ174" s="5"/>
      <c r="EK174" s="5"/>
      <c r="EL174" s="5"/>
      <c r="EM174" s="5"/>
      <c r="EN174" s="5"/>
      <c r="EO174" s="5"/>
      <c r="EP174" s="5"/>
      <c r="EQ174" s="5"/>
      <c r="ER174" s="5"/>
      <c r="ES174" s="5" t="s">
        <v>465</v>
      </c>
      <c r="FU174" s="11" t="s">
        <v>204</v>
      </c>
    </row>
    <row r="175" spans="1:177" s="11" customFormat="1" x14ac:dyDescent="0.25">
      <c r="A175" s="11" t="s">
        <v>173</v>
      </c>
      <c r="B175" s="11" t="s">
        <v>193</v>
      </c>
      <c r="C175" s="11" t="s">
        <v>192</v>
      </c>
      <c r="D175" s="11" t="s">
        <v>902</v>
      </c>
      <c r="E175" s="11" t="s">
        <v>720</v>
      </c>
      <c r="F175" s="22" t="s">
        <v>721</v>
      </c>
      <c r="I175" s="11" t="s">
        <v>893</v>
      </c>
      <c r="J175" s="3">
        <v>4013051029933</v>
      </c>
      <c r="K175" s="11" t="s">
        <v>194</v>
      </c>
      <c r="M175" s="11">
        <v>24</v>
      </c>
      <c r="N175" s="11" t="s">
        <v>175</v>
      </c>
      <c r="O175" s="11" t="s">
        <v>182</v>
      </c>
      <c r="P175" s="11">
        <f t="shared" ref="P175:P176" si="28">47.95/1.21</f>
        <v>39.628099173553721</v>
      </c>
      <c r="Q175" s="11">
        <v>0</v>
      </c>
      <c r="R175" s="11" t="s">
        <v>176</v>
      </c>
      <c r="S175" s="11" t="s">
        <v>195</v>
      </c>
      <c r="W175" s="11" t="s">
        <v>900</v>
      </c>
      <c r="AA175" s="8">
        <v>0.9</v>
      </c>
      <c r="AB175" s="11" t="s">
        <v>176</v>
      </c>
      <c r="AG175" s="11" t="s">
        <v>195</v>
      </c>
      <c r="AH175" s="11" t="s">
        <v>177</v>
      </c>
      <c r="BX175" s="11" t="s">
        <v>197</v>
      </c>
      <c r="CD175" s="11" t="s">
        <v>625</v>
      </c>
      <c r="CE175" s="5" t="s">
        <v>465</v>
      </c>
      <c r="CF175" s="5"/>
      <c r="CG175" s="5"/>
      <c r="CH175" s="5"/>
      <c r="CI175" s="5"/>
      <c r="CJ175" s="5"/>
      <c r="CK175" s="5"/>
      <c r="CL175" s="5"/>
      <c r="CM175" s="5"/>
      <c r="CN175" s="5"/>
      <c r="CO175" s="5" t="s">
        <v>516</v>
      </c>
      <c r="CP175" s="5"/>
      <c r="CQ175" s="5"/>
      <c r="CR175" s="5"/>
      <c r="CS175" s="5"/>
      <c r="CT175" s="5"/>
      <c r="CU175" s="5"/>
      <c r="CV175" s="5"/>
      <c r="CW175" s="5"/>
      <c r="CX175" s="5"/>
      <c r="CY175" s="5"/>
      <c r="CZ175" s="5"/>
      <c r="DA175" s="5"/>
      <c r="DB175" s="5"/>
      <c r="DC175" s="5"/>
      <c r="DD175" s="5"/>
      <c r="DE175" s="5"/>
      <c r="DF175" s="5"/>
      <c r="DG175" s="5"/>
      <c r="DH175" s="5"/>
      <c r="DI175" s="5"/>
      <c r="DJ175" s="5"/>
      <c r="DK175" s="5"/>
      <c r="DL175" s="5"/>
      <c r="DM175" s="5"/>
      <c r="DN175" s="5"/>
      <c r="DO175" s="5"/>
      <c r="DP175" s="5"/>
      <c r="DQ175" s="5"/>
      <c r="DR175" s="5"/>
      <c r="DS175" s="5" t="s">
        <v>517</v>
      </c>
      <c r="DT175" s="5"/>
      <c r="DU175" s="5"/>
      <c r="DV175" s="5"/>
      <c r="DW175" s="5"/>
      <c r="DX175" s="5"/>
      <c r="DY175" s="5"/>
      <c r="DZ175" s="5"/>
      <c r="EA175" s="5"/>
      <c r="EB175" s="5"/>
      <c r="EC175" s="5"/>
      <c r="ED175" s="5"/>
      <c r="EE175" s="5"/>
      <c r="EF175" s="5"/>
      <c r="EG175" s="5"/>
      <c r="EH175" s="5"/>
      <c r="EI175" s="5"/>
      <c r="EJ175" s="5"/>
      <c r="EK175" s="5"/>
      <c r="EL175" s="5"/>
      <c r="EM175" s="5"/>
      <c r="EN175" s="5"/>
      <c r="EO175" s="5"/>
      <c r="EP175" s="5"/>
      <c r="EQ175" s="5"/>
      <c r="ER175" s="5"/>
      <c r="ES175" s="5" t="s">
        <v>465</v>
      </c>
      <c r="FU175" s="11" t="s">
        <v>204</v>
      </c>
    </row>
    <row r="176" spans="1:177" s="11" customFormat="1" x14ac:dyDescent="0.25">
      <c r="A176" s="11" t="s">
        <v>173</v>
      </c>
      <c r="B176" s="11" t="s">
        <v>193</v>
      </c>
      <c r="C176" s="11" t="s">
        <v>192</v>
      </c>
      <c r="D176" s="11" t="s">
        <v>903</v>
      </c>
      <c r="E176" s="11" t="s">
        <v>722</v>
      </c>
      <c r="F176" s="22" t="s">
        <v>723</v>
      </c>
      <c r="I176" s="11" t="s">
        <v>899</v>
      </c>
      <c r="J176" s="3">
        <v>4013051029940</v>
      </c>
      <c r="K176" s="11" t="s">
        <v>194</v>
      </c>
      <c r="M176" s="11">
        <v>24</v>
      </c>
      <c r="N176" s="11" t="s">
        <v>175</v>
      </c>
      <c r="O176" s="11" t="s">
        <v>182</v>
      </c>
      <c r="P176" s="11">
        <f t="shared" si="28"/>
        <v>39.628099173553721</v>
      </c>
      <c r="Q176" s="11">
        <v>0</v>
      </c>
      <c r="R176" s="11" t="s">
        <v>176</v>
      </c>
      <c r="S176" s="11" t="s">
        <v>195</v>
      </c>
      <c r="W176" s="11" t="s">
        <v>900</v>
      </c>
      <c r="AA176" s="8">
        <v>0.9</v>
      </c>
      <c r="AB176" s="11" t="s">
        <v>176</v>
      </c>
      <c r="AG176" s="11" t="s">
        <v>195</v>
      </c>
      <c r="AH176" s="11" t="s">
        <v>177</v>
      </c>
      <c r="BX176" s="11" t="s">
        <v>210</v>
      </c>
      <c r="CD176" s="11" t="s">
        <v>625</v>
      </c>
      <c r="CE176" s="5" t="s">
        <v>465</v>
      </c>
      <c r="CF176" s="5"/>
      <c r="CG176" s="5"/>
      <c r="CH176" s="5"/>
      <c r="CI176" s="5"/>
      <c r="CJ176" s="5"/>
      <c r="CK176" s="5"/>
      <c r="CL176" s="5"/>
      <c r="CM176" s="5"/>
      <c r="CN176" s="5"/>
      <c r="CO176" s="5" t="s">
        <v>516</v>
      </c>
      <c r="CP176" s="5"/>
      <c r="CQ176" s="5"/>
      <c r="CR176" s="5"/>
      <c r="CS176" s="5"/>
      <c r="CT176" s="5"/>
      <c r="CU176" s="5"/>
      <c r="CV176" s="5"/>
      <c r="CW176" s="5"/>
      <c r="CX176" s="5"/>
      <c r="CY176" s="5"/>
      <c r="CZ176" s="5"/>
      <c r="DA176" s="5"/>
      <c r="DB176" s="5"/>
      <c r="DC176" s="5"/>
      <c r="DD176" s="5"/>
      <c r="DE176" s="5"/>
      <c r="DF176" s="5"/>
      <c r="DG176" s="5"/>
      <c r="DH176" s="5"/>
      <c r="DI176" s="5"/>
      <c r="DJ176" s="5"/>
      <c r="DK176" s="5"/>
      <c r="DL176" s="5"/>
      <c r="DM176" s="5"/>
      <c r="DN176" s="5"/>
      <c r="DO176" s="5"/>
      <c r="DP176" s="5"/>
      <c r="DQ176" s="5"/>
      <c r="DR176" s="5"/>
      <c r="DS176" s="5" t="s">
        <v>517</v>
      </c>
      <c r="DT176" s="5"/>
      <c r="DU176" s="5"/>
      <c r="DV176" s="5"/>
      <c r="DW176" s="5"/>
      <c r="DX176" s="5"/>
      <c r="DY176" s="5"/>
      <c r="DZ176" s="5"/>
      <c r="EA176" s="5"/>
      <c r="EB176" s="5"/>
      <c r="EC176" s="5"/>
      <c r="ED176" s="5"/>
      <c r="EE176" s="5"/>
      <c r="EF176" s="5"/>
      <c r="EG176" s="5"/>
      <c r="EH176" s="5"/>
      <c r="EI176" s="5"/>
      <c r="EJ176" s="5"/>
      <c r="EK176" s="5"/>
      <c r="EL176" s="5"/>
      <c r="EM176" s="5"/>
      <c r="EN176" s="5"/>
      <c r="EO176" s="5"/>
      <c r="EP176" s="5"/>
      <c r="EQ176" s="5"/>
      <c r="ER176" s="5"/>
      <c r="ES176" s="5" t="s">
        <v>465</v>
      </c>
      <c r="FU176" s="11" t="s">
        <v>204</v>
      </c>
    </row>
    <row r="177" spans="6:149" s="11" customFormat="1" x14ac:dyDescent="0.25">
      <c r="F177" s="22"/>
      <c r="J177" s="3"/>
      <c r="AA177" s="8"/>
      <c r="CE177" s="5"/>
      <c r="CF177" s="5"/>
      <c r="CG177" s="5"/>
      <c r="CH177" s="5"/>
      <c r="CI177" s="5"/>
      <c r="CJ177" s="5"/>
      <c r="CK177" s="5"/>
      <c r="CL177" s="5"/>
      <c r="CM177" s="5"/>
      <c r="CN177" s="5"/>
      <c r="CO177" s="5"/>
      <c r="CP177" s="5"/>
      <c r="CQ177" s="5"/>
      <c r="CR177" s="5"/>
      <c r="CS177" s="5"/>
      <c r="CT177" s="5"/>
      <c r="CU177" s="5"/>
      <c r="CV177" s="5"/>
      <c r="CW177" s="5"/>
      <c r="CX177" s="5"/>
      <c r="CY177" s="5"/>
      <c r="CZ177" s="5"/>
      <c r="DA177" s="5"/>
      <c r="DB177" s="5"/>
      <c r="DC177" s="5"/>
      <c r="DD177" s="5"/>
      <c r="DE177" s="5"/>
      <c r="DF177" s="5"/>
      <c r="DG177" s="5"/>
      <c r="DH177" s="5"/>
      <c r="DI177" s="5"/>
      <c r="DJ177" s="5"/>
      <c r="DK177" s="5"/>
      <c r="DL177" s="5"/>
      <c r="DM177" s="5"/>
      <c r="DN177" s="5"/>
      <c r="DO177" s="5"/>
      <c r="DP177" s="5"/>
      <c r="DQ177" s="5"/>
      <c r="DR177" s="5"/>
      <c r="DS177" s="5"/>
      <c r="DT177" s="5"/>
      <c r="DU177" s="5"/>
      <c r="DV177" s="5"/>
      <c r="DW177" s="5"/>
      <c r="DX177" s="5"/>
      <c r="DY177" s="5"/>
      <c r="DZ177" s="5"/>
      <c r="EA177" s="5"/>
      <c r="EB177" s="5"/>
      <c r="EC177" s="5"/>
      <c r="ED177" s="5"/>
      <c r="EE177" s="5"/>
      <c r="EF177" s="5"/>
      <c r="EG177" s="5"/>
      <c r="EH177" s="5"/>
      <c r="EI177" s="5"/>
      <c r="EJ177" s="5"/>
      <c r="EK177" s="5"/>
      <c r="EL177" s="5"/>
      <c r="EM177" s="5"/>
      <c r="EN177" s="5"/>
      <c r="EO177" s="5"/>
      <c r="EP177" s="5"/>
      <c r="EQ177" s="5"/>
      <c r="ER177" s="5"/>
      <c r="ES177" s="5"/>
    </row>
  </sheetData>
  <autoFilter ref="A1:FU176"/>
  <conditionalFormatting sqref="E1:J1048576">
    <cfRule type="duplicateValues" dxfId="18" priority="1"/>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Sheet1</vt:lpstr>
      <vt:lpstr>Sheet2</vt:lpstr>
      <vt:lpstr>Sheet3</vt:lpstr>
      <vt:lpstr>Sheet1!export__30</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Feel Free</cp:lastModifiedBy>
  <dcterms:created xsi:type="dcterms:W3CDTF">2018-09-18T07:38:18Z</dcterms:created>
  <dcterms:modified xsi:type="dcterms:W3CDTF">2018-09-25T08:19:30Z</dcterms:modified>
</cp:coreProperties>
</file>